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1-中小大企業用\"/>
    </mc:Choice>
  </mc:AlternateContent>
  <xr:revisionPtr revIDLastSave="0" documentId="13_ncr:1_{EB7C98E3-4021-4928-B78D-31135A7D24E6}"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自薦)" sheetId="2" state="hidden" r:id="rId2"/>
    <sheet name="印刷用 (推薦)" sheetId="4" state="hidden" r:id="rId3"/>
    <sheet name="印刷用(複数企業・自薦)" sheetId="3" state="hidden" r:id="rId4"/>
    <sheet name="印刷用(複数企業・推薦) " sheetId="5" state="hidden" r:id="rId5"/>
  </sheets>
  <definedNames>
    <definedName name="_xlnm.Print_Area" localSheetId="2">'印刷用 (推薦)'!$A$1:$M$61</definedName>
    <definedName name="_xlnm.Print_Area" localSheetId="1">'印刷用(自薦)'!$A$1:$M$61</definedName>
    <definedName name="_xlnm.Print_Area" localSheetId="3">'印刷用(複数企業・自薦)'!$A$1:$M$59</definedName>
    <definedName name="_xlnm.Print_Area" localSheetId="4">'印刷用(複数企業・推薦) '!$A$1:$M$59</definedName>
    <definedName name="_xlnm.Print_Area" localSheetId="0">入力用!$A$1:$M$61</definedName>
    <definedName name="アンケート">入力用!$G$59</definedName>
    <definedName name="開発開始">入力用!$C$8</definedName>
    <definedName name="開発者勤務先1">入力用!$B$26</definedName>
    <definedName name="開発者勤務先2">入力用!$B$28</definedName>
    <definedName name="開発者勤務先3">入力用!$B$30</definedName>
    <definedName name="開発者勤務先4">入力用!$B$32</definedName>
    <definedName name="開発者勤務先5">入力用!$B$34</definedName>
    <definedName name="開発者勤務先6">入力用!$B$36</definedName>
    <definedName name="開発者勤務先7">入力用!$B$38</definedName>
    <definedName name="開発者勤務先8">入力用!$B$40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入力用!$E$26</definedName>
    <definedName name="開発者所属2">入力用!$E$28</definedName>
    <definedName name="開発者所属3">入力用!$E$30</definedName>
    <definedName name="開発者所属4">入力用!$E$32</definedName>
    <definedName name="開発者所属5">入力用!$E$34</definedName>
    <definedName name="開発者所属6">入力用!$E$36</definedName>
    <definedName name="開発者所属7">入力用!$E$38</definedName>
    <definedName name="開発者所属8">入力用!$E$40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入力用!$E$27</definedName>
    <definedName name="開発者役職2">入力用!$E$29</definedName>
    <definedName name="開発者役職3">入力用!$E$31</definedName>
    <definedName name="開発者役職4">入力用!$E$33</definedName>
    <definedName name="開発者役職5">入力用!$E$35</definedName>
    <definedName name="開発者役職6">入力用!$E$37</definedName>
    <definedName name="開発者役職7">入力用!$E$39</definedName>
    <definedName name="開発者役職8">入力用!$E$41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入力用!$J$44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入力用!$H$11</definedName>
    <definedName name="代表者氏名2">入力用!$H$16</definedName>
    <definedName name="代表者氏名3">入力用!$H$21</definedName>
    <definedName name="代表者役職1">入力用!$B$11</definedName>
    <definedName name="代表者役職2">入力用!$B$16</definedName>
    <definedName name="代表者役職3">入力用!$B$21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2" l="1"/>
  <c r="J40" i="2"/>
  <c r="J38" i="2"/>
  <c r="J36" i="2"/>
  <c r="J34" i="2"/>
  <c r="J32" i="2"/>
  <c r="J30" i="2"/>
  <c r="J28" i="2"/>
  <c r="J26" i="2"/>
  <c r="E41" i="2"/>
  <c r="E40" i="2"/>
  <c r="E39" i="2"/>
  <c r="E38" i="2"/>
  <c r="E37" i="2"/>
  <c r="E36" i="2"/>
  <c r="E35" i="2"/>
  <c r="E34" i="2"/>
  <c r="E33" i="2"/>
  <c r="E32" i="2"/>
  <c r="E31" i="2"/>
  <c r="E30" i="2"/>
  <c r="E29" i="2"/>
  <c r="E28" i="2"/>
  <c r="E27" i="2"/>
  <c r="E26" i="2"/>
  <c r="B40" i="2"/>
  <c r="B38" i="2"/>
  <c r="B36" i="2"/>
  <c r="B34" i="2"/>
  <c r="B32" i="2"/>
  <c r="B30" i="2"/>
  <c r="B28" i="2"/>
  <c r="B26" i="2"/>
  <c r="A3" i="5"/>
  <c r="A3" i="3"/>
  <c r="G56" i="3"/>
  <c r="F55" i="3"/>
  <c r="F54" i="3"/>
  <c r="G53" i="3"/>
  <c r="F52" i="3"/>
  <c r="F51" i="5"/>
  <c r="K56" i="3"/>
  <c r="K52" i="3"/>
  <c r="F51" i="3"/>
  <c r="F55" i="5"/>
  <c r="K56" i="5"/>
  <c r="G56" i="5"/>
  <c r="K54" i="5"/>
  <c r="F54" i="5"/>
  <c r="I53" i="5"/>
  <c r="G53" i="5"/>
  <c r="K52" i="5"/>
  <c r="F52" i="5"/>
  <c r="J49" i="5"/>
  <c r="J48" i="5"/>
  <c r="D48" i="5"/>
  <c r="J47" i="5"/>
  <c r="D47" i="5"/>
  <c r="D46" i="5"/>
  <c r="E45" i="5"/>
  <c r="L44" i="5"/>
  <c r="D44" i="5"/>
  <c r="D43" i="5"/>
  <c r="J41" i="5"/>
  <c r="F41" i="5"/>
  <c r="K40" i="5"/>
  <c r="F40" i="5"/>
  <c r="C40" i="5"/>
  <c r="A40" i="5"/>
  <c r="J39" i="5"/>
  <c r="F39" i="5"/>
  <c r="K38" i="5"/>
  <c r="F38" i="5"/>
  <c r="C38" i="5"/>
  <c r="A38" i="5"/>
  <c r="J37" i="5"/>
  <c r="F37" i="5"/>
  <c r="K36" i="5"/>
  <c r="F36" i="5"/>
  <c r="C36" i="5"/>
  <c r="A36" i="5"/>
  <c r="J35" i="5"/>
  <c r="F35" i="5"/>
  <c r="K34" i="5"/>
  <c r="F34" i="5"/>
  <c r="C34" i="5"/>
  <c r="A34" i="5"/>
  <c r="J33" i="5"/>
  <c r="F33" i="5"/>
  <c r="K32" i="5"/>
  <c r="F32" i="5"/>
  <c r="C32" i="5"/>
  <c r="A32" i="5"/>
  <c r="J31" i="5"/>
  <c r="F31" i="5"/>
  <c r="K30" i="5"/>
  <c r="F30" i="5"/>
  <c r="C30" i="5"/>
  <c r="A30" i="5"/>
  <c r="J29" i="5"/>
  <c r="F29" i="5"/>
  <c r="K28" i="5"/>
  <c r="F28" i="5"/>
  <c r="C28" i="5"/>
  <c r="A28" i="5"/>
  <c r="J27" i="5"/>
  <c r="F27" i="5"/>
  <c r="K26" i="5"/>
  <c r="F26" i="5"/>
  <c r="C26" i="5"/>
  <c r="A26" i="5"/>
  <c r="B23" i="5"/>
  <c r="C22" i="5"/>
  <c r="M21" i="5"/>
  <c r="L21" i="5"/>
  <c r="F21" i="5"/>
  <c r="C21" i="5"/>
  <c r="M20" i="5"/>
  <c r="L20" i="5"/>
  <c r="B20" i="5"/>
  <c r="B18" i="5"/>
  <c r="C17" i="5"/>
  <c r="M16" i="5"/>
  <c r="L16" i="5"/>
  <c r="F16" i="5"/>
  <c r="C16" i="5"/>
  <c r="M15" i="5"/>
  <c r="L15" i="5"/>
  <c r="B15" i="5"/>
  <c r="B13" i="5"/>
  <c r="C12" i="5"/>
  <c r="M11" i="5"/>
  <c r="L11" i="5"/>
  <c r="F11" i="5"/>
  <c r="C11" i="5"/>
  <c r="M10" i="5"/>
  <c r="L10" i="5"/>
  <c r="B10" i="5"/>
  <c r="J8" i="5"/>
  <c r="C8" i="5"/>
  <c r="B6" i="5"/>
  <c r="B5" i="5"/>
  <c r="L1" i="5"/>
  <c r="G59" i="4"/>
  <c r="K56" i="4"/>
  <c r="G56" i="4"/>
  <c r="F55" i="4"/>
  <c r="K54" i="4"/>
  <c r="F54" i="4"/>
  <c r="I53" i="4"/>
  <c r="G53" i="4"/>
  <c r="K52" i="4"/>
  <c r="F52" i="4"/>
  <c r="F51" i="4"/>
  <c r="J49" i="4"/>
  <c r="J48" i="4"/>
  <c r="D48" i="4"/>
  <c r="J47" i="4"/>
  <c r="D47" i="4"/>
  <c r="D46" i="4"/>
  <c r="E45" i="4"/>
  <c r="L44" i="4"/>
  <c r="D44" i="4"/>
  <c r="D43" i="4"/>
  <c r="J41" i="4"/>
  <c r="F41" i="4"/>
  <c r="K40" i="4"/>
  <c r="F40" i="4"/>
  <c r="C40" i="4"/>
  <c r="A40" i="4"/>
  <c r="J39" i="4"/>
  <c r="F39" i="4"/>
  <c r="K38" i="4"/>
  <c r="F38" i="4"/>
  <c r="C38" i="4"/>
  <c r="A38" i="4"/>
  <c r="J37" i="4"/>
  <c r="F37" i="4"/>
  <c r="K36" i="4"/>
  <c r="F36" i="4"/>
  <c r="C36" i="4"/>
  <c r="A36" i="4"/>
  <c r="J35" i="4"/>
  <c r="F35" i="4"/>
  <c r="K34" i="4"/>
  <c r="F34" i="4"/>
  <c r="C34" i="4"/>
  <c r="A34" i="4"/>
  <c r="J33" i="4"/>
  <c r="F33" i="4"/>
  <c r="K32" i="4"/>
  <c r="F32" i="4"/>
  <c r="C32" i="4"/>
  <c r="A32" i="4"/>
  <c r="J31" i="4"/>
  <c r="F31" i="4"/>
  <c r="K30" i="4"/>
  <c r="F30" i="4"/>
  <c r="C30" i="4"/>
  <c r="A30" i="4"/>
  <c r="J29" i="4"/>
  <c r="F29" i="4"/>
  <c r="K28" i="4"/>
  <c r="F28" i="4"/>
  <c r="C28" i="4"/>
  <c r="A28" i="4"/>
  <c r="J27" i="4"/>
  <c r="F27" i="4"/>
  <c r="K26" i="4"/>
  <c r="F26" i="4"/>
  <c r="C26" i="4"/>
  <c r="A26" i="4"/>
  <c r="B23" i="4"/>
  <c r="C22" i="4"/>
  <c r="M21" i="4"/>
  <c r="L21" i="4"/>
  <c r="F21" i="4"/>
  <c r="C21" i="4"/>
  <c r="M20" i="4"/>
  <c r="L20" i="4"/>
  <c r="B20" i="4"/>
  <c r="B18" i="4"/>
  <c r="C17" i="4"/>
  <c r="M16" i="4"/>
  <c r="L16" i="4"/>
  <c r="F16" i="4"/>
  <c r="C16" i="4"/>
  <c r="M15" i="4"/>
  <c r="L15" i="4"/>
  <c r="B15" i="4"/>
  <c r="B13" i="4"/>
  <c r="C12" i="4"/>
  <c r="M11" i="4"/>
  <c r="L11" i="4"/>
  <c r="F11" i="4"/>
  <c r="C11" i="4"/>
  <c r="M10" i="4"/>
  <c r="L10" i="4"/>
  <c r="B10" i="4"/>
  <c r="J8" i="4"/>
  <c r="C8" i="4"/>
  <c r="B6" i="4"/>
  <c r="B5" i="4"/>
  <c r="M4" i="4"/>
  <c r="A3" i="4"/>
  <c r="L1" i="4"/>
  <c r="A3" i="2"/>
  <c r="L21" i="2"/>
  <c r="L20" i="2"/>
  <c r="B23" i="2"/>
  <c r="C22" i="2"/>
  <c r="C21" i="2"/>
  <c r="F21" i="2"/>
  <c r="B20" i="2"/>
  <c r="M21" i="2"/>
  <c r="M20" i="2"/>
  <c r="L16" i="2"/>
  <c r="L15" i="2"/>
  <c r="B18" i="2"/>
  <c r="C17" i="2"/>
  <c r="F16" i="2"/>
  <c r="C16" i="2"/>
  <c r="B15" i="2"/>
  <c r="A40" i="2"/>
  <c r="A38" i="2"/>
  <c r="A36" i="2"/>
  <c r="J8" i="2"/>
  <c r="B6" i="2"/>
  <c r="B5" i="2"/>
  <c r="M4" i="2"/>
  <c r="L1" i="2"/>
  <c r="K56" i="2"/>
  <c r="G56" i="2"/>
  <c r="K54" i="2"/>
  <c r="F55" i="2"/>
  <c r="F54" i="2"/>
  <c r="I53" i="2"/>
  <c r="G53" i="2"/>
  <c r="K52" i="2"/>
  <c r="F52" i="2"/>
  <c r="F51" i="2"/>
  <c r="J49" i="2"/>
  <c r="J48" i="2"/>
  <c r="J47" i="2"/>
  <c r="D48" i="2"/>
  <c r="D47" i="2"/>
  <c r="D46" i="2"/>
  <c r="E45" i="2"/>
  <c r="D44" i="2"/>
  <c r="D43" i="2"/>
  <c r="A34" i="2"/>
  <c r="A32" i="2"/>
  <c r="A30" i="2"/>
  <c r="A28" i="2"/>
  <c r="A26" i="2"/>
  <c r="B13" i="2"/>
  <c r="C12" i="2"/>
  <c r="F11" i="2"/>
  <c r="C11" i="2"/>
  <c r="L11" i="2"/>
  <c r="L10" i="2"/>
  <c r="B10" i="2"/>
  <c r="C8" i="2"/>
  <c r="G59" i="2"/>
  <c r="K54" i="3"/>
  <c r="I53"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M21" i="3"/>
  <c r="L21" i="3"/>
  <c r="F21" i="3"/>
  <c r="C21" i="3"/>
  <c r="M20" i="3"/>
  <c r="L20" i="3"/>
  <c r="B20" i="3"/>
  <c r="B18" i="3"/>
  <c r="C17" i="3"/>
  <c r="M16" i="3"/>
  <c r="L16" i="3"/>
  <c r="F16" i="3"/>
  <c r="C16" i="3"/>
  <c r="M15" i="3"/>
  <c r="L15" i="3"/>
  <c r="B15" i="3"/>
  <c r="B13" i="3"/>
  <c r="C12" i="3"/>
  <c r="M11" i="3"/>
  <c r="L11" i="3"/>
  <c r="F11" i="3"/>
  <c r="C11" i="3"/>
  <c r="M10" i="3"/>
  <c r="L10" i="3"/>
  <c r="B10" i="3"/>
  <c r="J8" i="3"/>
  <c r="C8" i="3"/>
  <c r="B6" i="3"/>
  <c r="B5" i="3"/>
  <c r="L1" i="3"/>
  <c r="M16" i="2"/>
  <c r="M15" i="2"/>
  <c r="M11" i="2"/>
  <c r="M10" i="2"/>
</calcChain>
</file>

<file path=xl/sharedStrings.xml><?xml version="1.0" encoding="utf-8"?>
<sst xmlns="http://schemas.openxmlformats.org/spreadsheetml/2006/main" count="329" uniqueCount="96">
  <si>
    <t>整理番号</t>
    <rPh sb="0" eb="2">
      <t>セイリ</t>
    </rPh>
    <rPh sb="2" eb="4">
      <t>バンゴウ</t>
    </rPh>
    <phoneticPr fontId="1"/>
  </si>
  <si>
    <t>所在地</t>
    <rPh sb="0" eb="3">
      <t>ショザイチ</t>
    </rPh>
    <phoneticPr fontId="1"/>
  </si>
  <si>
    <t>〒</t>
    <phoneticPr fontId="1"/>
  </si>
  <si>
    <t>開発期間</t>
    <rPh sb="0" eb="2">
      <t>カイハツ</t>
    </rPh>
    <rPh sb="2" eb="4">
      <t>キカン</t>
    </rPh>
    <phoneticPr fontId="1"/>
  </si>
  <si>
    <t>～</t>
    <phoneticPr fontId="1"/>
  </si>
  <si>
    <t>研究開発担当者氏名</t>
    <rPh sb="0" eb="2">
      <t>ケンキュウ</t>
    </rPh>
    <rPh sb="2" eb="4">
      <t>カイハツ</t>
    </rPh>
    <rPh sb="4" eb="7">
      <t>タントウシャ</t>
    </rPh>
    <rPh sb="7" eb="9">
      <t>シメイ</t>
    </rPh>
    <phoneticPr fontId="1"/>
  </si>
  <si>
    <t>勤務先</t>
    <rPh sb="0" eb="3">
      <t>キンムサキ</t>
    </rPh>
    <phoneticPr fontId="1"/>
  </si>
  <si>
    <t>企業等名</t>
    <rPh sb="0" eb="2">
      <t>キギョウ</t>
    </rPh>
    <rPh sb="2" eb="3">
      <t>トウ</t>
    </rPh>
    <rPh sb="3" eb="4">
      <t>メイ</t>
    </rPh>
    <phoneticPr fontId="1"/>
  </si>
  <si>
    <t>代表者名</t>
    <rPh sb="0" eb="3">
      <t>ダイヒョウシャ</t>
    </rPh>
    <rPh sb="3" eb="4">
      <t>メイ</t>
    </rPh>
    <phoneticPr fontId="1"/>
  </si>
  <si>
    <t>資本金：</t>
    <rPh sb="0" eb="3">
      <t>シホンキン</t>
    </rPh>
    <phoneticPr fontId="1"/>
  </si>
  <si>
    <t>従業員数：</t>
    <rPh sb="0" eb="3">
      <t>ジュウギョウイン</t>
    </rPh>
    <rPh sb="3" eb="4">
      <t>スウ</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</si>
  <si>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</si>
  <si>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</si>
  <si>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</si>
  <si>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</si>
  <si>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</si>
  <si>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</si>
  <si>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</si>
  <si>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</si>
  <si>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t>企業等連絡者</t>
    <rPh sb="0" eb="2">
      <t>キギョウ</t>
    </rPh>
    <rPh sb="2" eb="3">
      <t>トウ</t>
    </rPh>
    <rPh sb="3" eb="6">
      <t>レンラクシャ</t>
    </rPh>
    <phoneticPr fontId="1"/>
  </si>
  <si>
    <r>
      <t>推薦者</t>
    </r>
    <r>
      <rPr>
        <vertAlign val="superscript"/>
        <sz val="11"/>
        <color theme="1"/>
        <rFont val="ＭＳ 明朝"/>
        <family val="1"/>
        <charset val="128"/>
      </rPr>
      <t>※</t>
    </r>
    <rPh sb="0" eb="3">
      <t>スイセンシャ</t>
    </rPh>
    <phoneticPr fontId="1"/>
  </si>
  <si>
    <t>人</t>
  </si>
  <si>
    <t>役職：</t>
    <rPh sb="0" eb="2">
      <t>ヤクショク</t>
    </rPh>
    <phoneticPr fontId="1"/>
  </si>
  <si>
    <t>氏名：</t>
    <rPh sb="0" eb="2">
      <t>シメイ</t>
    </rPh>
    <phoneticPr fontId="1"/>
  </si>
  <si>
    <t>西暦</t>
    <rPh sb="0" eb="2">
      <t>セイレキ</t>
    </rPh>
    <phoneticPr fontId="1"/>
  </si>
  <si>
    <t>万円</t>
  </si>
  <si>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</si>
  <si>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</si>
  <si>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</si>
  <si>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</si>
  <si>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</si>
  <si>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</si>
  <si>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</si>
  <si>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</si>
  <si>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&lt;応募申請書：その１&gt;</t>
  </si>
  <si>
    <t>整理番号</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</si>
  <si>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</si>
  <si>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</si>
  <si>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</si>
  <si>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</si>
  <si>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</si>
  <si>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</si>
  <si>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</si>
  <si>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</si>
  <si>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</si>
  <si>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</si>
  <si>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</si>
  <si>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従業員数：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</si>
  <si>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</si>
  <si>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</si>
  <si>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</si>
  <si>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</si>
  <si>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</si>
  <si>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</si>
  <si>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</si>
  <si>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</si>
  <si>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</si>
  <si>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</si>
  <si>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</si>
  <si>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</si>
  <si>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</si>
  <si>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</si>
  <si>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</si>
  <si>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</si>
  <si>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</si>
  <si>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</si>
  <si>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</si>
  <si>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</si>
  <si>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</si>
  <si>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※担当者氏名欄の人数が足りない場合は、要領記載の問い合わせ先にご連絡ください。
共同開発企業が複数の場合には、下記ホームページ掲載の２頁版「推薦書その１(別様式)」をご利用ください。 (http://www.jspmi.or.jp/tri/prize/)</t>
    <phoneticPr fontId="1"/>
  </si>
  <si>
    <t>百万人</t>
  </si>
  <si>
    <t>☆機械振興賞を何で知りましたか（ご記入は任意です）</t>
    <rPh sb="1" eb="6">
      <t>キカイシンコウショウ</t>
    </rPh>
    <rPh sb="7" eb="8">
      <t>ナニ</t>
    </rPh>
    <rPh sb="9" eb="10">
      <t>シ</t>
    </rPh>
    <rPh sb="17" eb="19">
      <t>キニュウ</t>
    </rPh>
    <rPh sb="20" eb="22">
      <t>ニンイ</t>
    </rPh>
    <phoneticPr fontId="1"/>
  </si>
  <si>
    <t>Ver1.0</t>
    <phoneticPr fontId="1"/>
  </si>
  <si>
    <t>団体等名：</t>
    <phoneticPr fontId="1"/>
  </si>
  <si>
    <t>代表者名：</t>
    <phoneticPr fontId="1"/>
  </si>
  <si>
    <t>所在地：</t>
    <phoneticPr fontId="1"/>
  </si>
  <si>
    <t>連絡者所属</t>
    <phoneticPr fontId="1"/>
  </si>
  <si>
    <t>役職/氏名：</t>
    <rPh sb="0" eb="2">
      <t>ヤクショク</t>
    </rPh>
    <rPh sb="3" eb="5">
      <t>シメイ</t>
    </rPh>
    <phoneticPr fontId="1"/>
  </si>
  <si>
    <t>連絡先：</t>
    <phoneticPr fontId="1"/>
  </si>
  <si>
    <t>団体等名：</t>
    <rPh sb="0" eb="2">
      <t>ダンタイ</t>
    </rPh>
    <rPh sb="2" eb="3">
      <t>トウ</t>
    </rPh>
    <rPh sb="3" eb="4">
      <t>メイ</t>
    </rPh>
    <phoneticPr fontId="1"/>
  </si>
  <si>
    <t>代表者名：</t>
    <rPh sb="0" eb="3">
      <t>ダイヒョウシャ</t>
    </rPh>
    <rPh sb="3" eb="4">
      <t>メイ</t>
    </rPh>
    <phoneticPr fontId="1"/>
  </si>
  <si>
    <t>所在地：</t>
    <rPh sb="0" eb="1">
      <t>ショ</t>
    </rPh>
    <rPh sb="1" eb="2">
      <t>ザイ</t>
    </rPh>
    <rPh sb="2" eb="3">
      <t>チ</t>
    </rPh>
    <phoneticPr fontId="1"/>
  </si>
  <si>
    <t>連絡先：</t>
    <rPh sb="0" eb="1">
      <t>レン</t>
    </rPh>
    <rPh sb="1" eb="2">
      <t>ラク</t>
    </rPh>
    <rPh sb="2" eb="3">
      <t>サキ</t>
    </rPh>
    <phoneticPr fontId="1"/>
  </si>
  <si>
    <t>連絡者所属</t>
    <rPh sb="0" eb="2">
      <t>レンラク</t>
    </rPh>
    <rPh sb="2" eb="3">
      <t>シャ</t>
    </rPh>
    <rPh sb="3" eb="5">
      <t>ショゾク</t>
    </rPh>
    <phoneticPr fontId="1"/>
  </si>
  <si>
    <t>役職/氏名：</t>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</si>
  <si>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</si>
  <si>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&lt;応募申請書：大企業／中小企業用 その１&gt;</t>
    <phoneticPr fontId="1"/>
  </si>
  <si>
    <t>所属</t>
    <rPh sb="0" eb="2">
      <t>ショゾク</t>
    </rPh>
    <phoneticPr fontId="1"/>
  </si>
  <si>
    <t>役職名</t>
    <rPh sb="0" eb="2">
      <t>ヤクショク</t>
    </rPh>
    <rPh sb="2" eb="3">
      <t>メイ</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</si>
  <si>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</si>
  <si>
    <t>押印
不要</t>
    <rPh sb="0" eb="2">
      <t>オウイン</t>
    </rPh>
    <rPh sb="3" eb="5">
      <t>フヨウ</t>
    </rPh>
    <phoneticPr fontId="1"/>
  </si>
  <si>
    <t>押印
不要</t>
    <rPh sb="0" eb="2">
      <t>オウイン</t>
    </rPh>
    <rPh sb="3" eb="5">
      <t>フヨウ</t>
    </rPh>
    <phoneticPr fontId="1"/>
  </si>
  <si>
    <t>代表者</t>
    <rPh sb="0" eb="3">
      <t>ダイヒョウシャ</t>
    </rPh>
    <phoneticPr fontId="1"/>
  </si>
  <si>
    <t>研究開発担当者名</t>
    <rPh sb="0" eb="2">
      <t>ケンキュウ</t>
    </rPh>
    <rPh sb="2" eb="4">
      <t>カイハツ</t>
    </rPh>
    <rPh sb="4" eb="7">
      <t>タントウシャ</t>
    </rPh>
    <rPh sb="7" eb="8">
      <t>メイ</t>
    </rPh>
    <phoneticPr fontId="1"/>
  </si>
  <si>
    <t>所属／役職</t>
    <rPh sb="0" eb="2">
      <t>ショゾク</t>
    </rPh>
    <rPh sb="3" eb="5">
      <t>ヤクショク</t>
    </rPh>
    <phoneticPr fontId="1"/>
  </si>
  <si>
    <t>所属/役職</t>
    <rPh sb="0" eb="2">
      <t>ショゾク</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</si>
</sst>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円&quot;"/>
    <numFmt numFmtId="178" formatCode="#,##0_ "/>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4" xfId="0" applyFont="1" applyFill="1" applyBorder="1" applyAlignment="1">
      <alignment horizontal="right" vertical="center"/>
    </xf>
    <xf numFmtId="177" fontId="2" fillId="0" borderId="5" xfId="0" applyNumberFormat="1" applyFont="1" applyBorder="1" applyAlignment="1">
      <alignment vertical="center" shrinkToFit="1"/>
    </xf>
    <xf numFmtId="0" fontId="2" fillId="3" borderId="3" xfId="0" applyFont="1" applyFill="1" applyBorder="1">
      <alignment vertical="center"/>
    </xf>
    <xf numFmtId="0" fontId="2" fillId="3" borderId="7" xfId="0" applyFont="1" applyFill="1" applyBorder="1" applyAlignment="1">
      <alignment horizontal="righ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6" xfId="0" applyFont="1" applyFill="1" applyBorder="1" applyAlignment="1">
      <alignment vertical="center" wrapText="1"/>
    </xf>
    <xf numFmtId="0" fontId="8" fillId="3" borderId="3" xfId="0" applyFont="1" applyFill="1" applyBorder="1">
      <alignment vertical="center"/>
    </xf>
    <xf numFmtId="177" fontId="2" fillId="0" borderId="5" xfId="0" applyNumberFormat="1" applyFont="1" applyBorder="1" applyAlignment="1" applyProtection="1">
      <alignment vertical="center" shrinkToFit="1"/>
      <protection locked="0"/>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righ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178" fontId="2" fillId="0" borderId="3" xfId="0" applyNumberFormat="1" applyFont="1" applyBorder="1" applyAlignment="1" applyProtection="1">
      <alignment horizontal="right" vertical="center" shrinkToFit="1"/>
      <protection locked="0"/>
    </xf>
    <xf numFmtId="3" fontId="2" fillId="0" borderId="6" xfId="0" applyNumberFormat="1" applyFont="1" applyBorder="1" applyAlignment="1" applyProtection="1">
      <alignment horizontal="right" vertical="center" shrinkToFit="1"/>
      <protection locked="0"/>
    </xf>
    <xf numFmtId="178" fontId="2" fillId="0" borderId="3" xfId="0" applyNumberFormat="1" applyFont="1" applyBorder="1" applyAlignment="1">
      <alignment horizontal="right" vertical="center" shrinkToFit="1"/>
    </xf>
    <xf numFmtId="0" fontId="2" fillId="3" borderId="0" xfId="0" applyFont="1" applyFill="1" applyAlignment="1">
      <alignment horizontal="right" vertical="center"/>
    </xf>
    <xf numFmtId="0" fontId="11" fillId="3" borderId="0" xfId="0" applyFont="1" applyFill="1" applyAlignment="1">
      <alignment horizontal="left" vertical="center"/>
    </xf>
    <xf numFmtId="0" fontId="8" fillId="3" borderId="0" xfId="0" applyFont="1" applyFill="1">
      <alignment vertical="center"/>
    </xf>
    <xf numFmtId="0" fontId="7" fillId="3" borderId="0" xfId="0" applyFont="1" applyFill="1">
      <alignment vertical="center"/>
    </xf>
    <xf numFmtId="0" fontId="7" fillId="0" borderId="0" xfId="0" applyFont="1">
      <alignment vertical="center"/>
    </xf>
    <xf numFmtId="0" fontId="14" fillId="3" borderId="0" xfId="0" applyFont="1" applyFill="1" applyAlignment="1">
      <alignment horizontal="left" vertical="center"/>
    </xf>
    <xf numFmtId="0" fontId="14" fillId="3" borderId="0" xfId="0" applyFont="1" applyFill="1" applyAlignment="1">
      <alignment horizontal="left" vertical="top"/>
    </xf>
    <xf numFmtId="0" fontId="11" fillId="0" borderId="0" xfId="0" applyFont="1" applyAlignment="1">
      <alignment vertical="center" wrapText="1"/>
    </xf>
    <xf numFmtId="0" fontId="11" fillId="0" borderId="6" xfId="0" applyFont="1" applyBorder="1" applyAlignment="1">
      <alignment horizontal="center" vertical="center" wrapText="1"/>
    </xf>
    <xf numFmtId="0" fontId="11" fillId="3" borderId="2" xfId="0" applyFont="1" applyFill="1" applyBorder="1" applyAlignment="1">
      <alignment horizontal="center" vertical="center"/>
    </xf>
    <xf numFmtId="0" fontId="11" fillId="0" borderId="2" xfId="0" applyFont="1" applyBorder="1" applyAlignment="1">
      <alignment horizontal="center" vertical="center"/>
    </xf>
    <xf numFmtId="0" fontId="7" fillId="0" borderId="13"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7"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12" fillId="3" borderId="0" xfId="0" applyFont="1" applyFill="1" applyAlignment="1">
      <alignment horizontal="right" vertical="center" wrapText="1"/>
    </xf>
    <xf numFmtId="0" fontId="3" fillId="3" borderId="6" xfId="0" applyFont="1" applyFill="1" applyBorder="1" applyAlignment="1">
      <alignment horizontal="lef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3" borderId="3"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176" fontId="2" fillId="0" borderId="6" xfId="0" applyNumberFormat="1" applyFont="1" applyBorder="1" applyAlignment="1" applyProtection="1">
      <alignment horizontal="right" vertical="center" indent="2"/>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176" fontId="2" fillId="0" borderId="6" xfId="0" applyNumberFormat="1" applyFont="1" applyBorder="1" applyAlignment="1" applyProtection="1">
      <alignment horizontal="left" vertical="center" indent="3"/>
      <protection locked="0"/>
    </xf>
    <xf numFmtId="176" fontId="2" fillId="0" borderId="5" xfId="0" applyNumberFormat="1" applyFont="1" applyBorder="1" applyAlignment="1" applyProtection="1">
      <alignment horizontal="left" vertical="center" indent="3"/>
      <protection locked="0"/>
    </xf>
    <xf numFmtId="0" fontId="9" fillId="3" borderId="0" xfId="0" applyFont="1" applyFill="1" applyAlignment="1">
      <alignment horizontal="center" vertical="center"/>
    </xf>
    <xf numFmtId="0" fontId="3" fillId="3" borderId="1" xfId="0" applyFont="1" applyFill="1" applyBorder="1" applyAlignment="1">
      <alignment horizontal="center" vertical="center"/>
    </xf>
    <xf numFmtId="0" fontId="2" fillId="0" borderId="5" xfId="0" applyFont="1" applyBorder="1" applyAlignment="1">
      <alignment horizontal="left" vertical="center"/>
    </xf>
    <xf numFmtId="0" fontId="11" fillId="0" borderId="1" xfId="0" applyFont="1" applyBorder="1" applyAlignment="1" applyProtection="1">
      <alignment horizontal="left" vertical="center"/>
      <protection locked="0"/>
    </xf>
    <xf numFmtId="0" fontId="2" fillId="3" borderId="7" xfId="0" applyFont="1" applyFill="1" applyBorder="1" applyAlignment="1">
      <alignment horizontal="center" vertical="center"/>
    </xf>
    <xf numFmtId="0" fontId="2" fillId="0" borderId="10" xfId="0" applyFont="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11" fillId="3" borderId="0" xfId="0" applyFont="1" applyFill="1" applyAlignment="1">
      <alignment horizontal="left" vertical="center"/>
    </xf>
    <xf numFmtId="0" fontId="2" fillId="0" borderId="4"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2" fillId="0" borderId="0" xfId="0" applyFont="1" applyAlignment="1">
      <alignment horizontal="left"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left" vertical="center"/>
    </xf>
    <xf numFmtId="0" fontId="11" fillId="0" borderId="0" xfId="0" applyFont="1" applyAlignment="1">
      <alignment horizontal="left"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left" vertical="center" shrinkToFit="1"/>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0" fontId="2" fillId="0" borderId="3" xfId="0" applyFont="1" applyBorder="1" applyAlignment="1">
      <alignment horizontal="center" vertical="center"/>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2" xfId="0" applyFont="1" applyBorder="1" applyAlignment="1">
      <alignment horizontal="left" vertical="center" shrinkToFit="1"/>
    </xf>
    <xf numFmtId="176" fontId="2" fillId="0" borderId="6" xfId="0" applyNumberFormat="1" applyFont="1" applyBorder="1" applyAlignment="1">
      <alignment horizontal="right" vertical="center" indent="2"/>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10" xfId="0" applyFont="1" applyBorder="1" applyAlignment="1">
      <alignment horizontal="left" vertical="center" shrinkToFi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266700</xdr:colOff>
      <xdr:row>4</xdr:row>
      <xdr:rowOff>76200</xdr:rowOff>
    </xdr:from>
    <xdr:to>
      <xdr:col>15</xdr:col>
      <xdr:colOff>361950</xdr:colOff>
      <xdr:row>8</xdr:row>
      <xdr:rowOff>9524</xdr:rowOff>
    </xdr:to>
    <xdr:sp macro="" textlink="">
      <xdr:nvSpPr>
        <xdr:cNvPr id="2" name="吹き出し: 四角形 1">
          <a:extLst>
            <a:ext uri="{FF2B5EF4-FFF2-40B4-BE49-F238E27FC236}">
              <a16:creationId xmlns:a16="http://schemas.microsoft.com/office/drawing/2014/main" id="{94E82924-A6D9-4236-A62A-46812BD56A05}"/>
            </a:ext>
          </a:extLst>
        </xdr:cNvPr>
        <xdr:cNvSpPr/>
      </xdr:nvSpPr>
      <xdr:spPr>
        <a:xfrm>
          <a:off x="7058025" y="809625"/>
          <a:ext cx="1647825" cy="571499"/>
        </a:xfrm>
        <a:prstGeom prst="wedgeRectCallout">
          <a:avLst>
            <a:gd name="adj1" fmla="val -60904"/>
            <a:gd name="adj2" fmla="val 6023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twoCellAnchor>
    <xdr:from>
      <xdr:col>13</xdr:col>
      <xdr:colOff>257175</xdr:colOff>
      <xdr:row>8</xdr:row>
      <xdr:rowOff>47625</xdr:rowOff>
    </xdr:from>
    <xdr:to>
      <xdr:col>15</xdr:col>
      <xdr:colOff>342900</xdr:colOff>
      <xdr:row>10</xdr:row>
      <xdr:rowOff>38100</xdr:rowOff>
    </xdr:to>
    <xdr:sp macro="" textlink="">
      <xdr:nvSpPr>
        <xdr:cNvPr id="3" name="吹き出し: 四角形 2">
          <a:extLst>
            <a:ext uri="{FF2B5EF4-FFF2-40B4-BE49-F238E27FC236}">
              <a16:creationId xmlns:a16="http://schemas.microsoft.com/office/drawing/2014/main" id="{8C0B48B8-A6BB-42BF-B90E-359CAB9AEC6D}"/>
            </a:ext>
          </a:extLst>
        </xdr:cNvPr>
        <xdr:cNvSpPr/>
      </xdr:nvSpPr>
      <xdr:spPr>
        <a:xfrm>
          <a:off x="7048500" y="1419225"/>
          <a:ext cx="1638300" cy="333375"/>
        </a:xfrm>
        <a:prstGeom prst="wedgeRectCallout">
          <a:avLst>
            <a:gd name="adj1" fmla="val -61848"/>
            <a:gd name="adj2" fmla="val 5649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257175</xdr:colOff>
      <xdr:row>8</xdr:row>
      <xdr:rowOff>47625</xdr:rowOff>
    </xdr:from>
    <xdr:to>
      <xdr:col>15</xdr:col>
      <xdr:colOff>342900</xdr:colOff>
      <xdr:row>10</xdr:row>
      <xdr:rowOff>38100</xdr:rowOff>
    </xdr:to>
    <xdr:sp macro="" textlink="">
      <xdr:nvSpPr>
        <xdr:cNvPr id="4" name="吹き出し: 四角形 3">
          <a:extLst>
            <a:ext uri="{FF2B5EF4-FFF2-40B4-BE49-F238E27FC236}">
              <a16:creationId xmlns:a16="http://schemas.microsoft.com/office/drawing/2014/main" id="{697A034C-7676-4A14-8C16-CEE69D3E4A7A}"/>
            </a:ext>
          </a:extLst>
        </xdr:cNvPr>
        <xdr:cNvSpPr/>
      </xdr:nvSpPr>
      <xdr:spPr>
        <a:xfrm>
          <a:off x="7048500" y="1419225"/>
          <a:ext cx="1638300" cy="333375"/>
        </a:xfrm>
        <a:prstGeom prst="wedgeRectCallout">
          <a:avLst>
            <a:gd name="adj1" fmla="val -61267"/>
            <a:gd name="adj2" fmla="val -921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57151</xdr:colOff>
      <xdr:row>0</xdr:row>
      <xdr:rowOff>9526</xdr:rowOff>
    </xdr:from>
    <xdr:to>
      <xdr:col>17</xdr:col>
      <xdr:colOff>590551</xdr:colOff>
      <xdr:row>3</xdr:row>
      <xdr:rowOff>19050</xdr:rowOff>
    </xdr:to>
    <xdr:sp macro="" textlink="">
      <xdr:nvSpPr>
        <xdr:cNvPr id="5" name="吹き出し: 四角形 4">
          <a:extLst>
            <a:ext uri="{FF2B5EF4-FFF2-40B4-BE49-F238E27FC236}">
              <a16:creationId xmlns:a16="http://schemas.microsoft.com/office/drawing/2014/main" id="{F97805B6-1F49-4098-A01D-D2FD3BBE88C1}"/>
            </a:ext>
          </a:extLst>
        </xdr:cNvPr>
        <xdr:cNvSpPr/>
      </xdr:nvSpPr>
      <xdr:spPr>
        <a:xfrm>
          <a:off x="8401051" y="9526"/>
          <a:ext cx="1905000" cy="571499"/>
        </a:xfrm>
        <a:prstGeom prst="wedgeRectCallout">
          <a:avLst>
            <a:gd name="adj1" fmla="val -46424"/>
            <a:gd name="adj2" fmla="val 561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247651</xdr:colOff>
      <xdr:row>0</xdr:row>
      <xdr:rowOff>0</xdr:rowOff>
    </xdr:from>
    <xdr:to>
      <xdr:col>14</xdr:col>
      <xdr:colOff>676276</xdr:colOff>
      <xdr:row>3</xdr:row>
      <xdr:rowOff>9524</xdr:rowOff>
    </xdr:to>
    <xdr:sp macro="" textlink="">
      <xdr:nvSpPr>
        <xdr:cNvPr id="6" name="吹き出し: 四角形 5">
          <a:extLst>
            <a:ext uri="{FF2B5EF4-FFF2-40B4-BE49-F238E27FC236}">
              <a16:creationId xmlns:a16="http://schemas.microsoft.com/office/drawing/2014/main" id="{CEAB85E7-F527-1D0B-5BE2-1585EE0D16ED}"/>
            </a:ext>
          </a:extLst>
        </xdr:cNvPr>
        <xdr:cNvSpPr/>
      </xdr:nvSpPr>
      <xdr:spPr>
        <a:xfrm>
          <a:off x="7038976" y="0"/>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209550</xdr:colOff>
      <xdr:row>49</xdr:row>
      <xdr:rowOff>47625</xdr:rowOff>
    </xdr:from>
    <xdr:to>
      <xdr:col>15</xdr:col>
      <xdr:colOff>342900</xdr:colOff>
      <xdr:row>51</xdr:row>
      <xdr:rowOff>200024</xdr:rowOff>
    </xdr:to>
    <xdr:sp macro="" textlink="">
      <xdr:nvSpPr>
        <xdr:cNvPr id="7" name="吹き出し: 四角形 6">
          <a:extLst>
            <a:ext uri="{FF2B5EF4-FFF2-40B4-BE49-F238E27FC236}">
              <a16:creationId xmlns:a16="http://schemas.microsoft.com/office/drawing/2014/main" id="{E0944544-898C-409E-AFA2-EC364E0D4FFE}"/>
            </a:ext>
          </a:extLst>
        </xdr:cNvPr>
        <xdr:cNvSpPr/>
      </xdr:nvSpPr>
      <xdr:spPr>
        <a:xfrm>
          <a:off x="7000875" y="8772525"/>
          <a:ext cx="1685925" cy="571499"/>
        </a:xfrm>
        <a:prstGeom prst="wedgeRectCallout">
          <a:avLst>
            <a:gd name="adj1" fmla="val -57514"/>
            <a:gd name="adj2" fmla="val 3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DF053083-4484-4F36-ABC6-6F41467EAC3A}"/>
            </a:ext>
          </a:extLst>
        </xdr:cNvPr>
        <xdr:cNvCxnSpPr/>
      </xdr:nvCxnSpPr>
      <xdr:spPr>
        <a:xfrm>
          <a:off x="3121025" y="8191500"/>
          <a:ext cx="27749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577A7BF2-BC4B-4AA3-A219-0942A385AB02}"/>
            </a:ext>
          </a:extLst>
        </xdr:cNvPr>
        <xdr:cNvCxnSpPr/>
      </xdr:nvCxnSpPr>
      <xdr:spPr>
        <a:xfrm>
          <a:off x="3181350" y="84391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4" name="直線コネクタ 3">
          <a:extLst>
            <a:ext uri="{FF2B5EF4-FFF2-40B4-BE49-F238E27FC236}">
              <a16:creationId xmlns:a16="http://schemas.microsoft.com/office/drawing/2014/main" id="{A1158702-60E4-4101-8A40-30B76BFFCF2A}"/>
            </a:ext>
          </a:extLst>
        </xdr:cNvPr>
        <xdr:cNvCxnSpPr/>
      </xdr:nvCxnSpPr>
      <xdr:spPr>
        <a:xfrm>
          <a:off x="3181350" y="861060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DE0EFAE6-1CCA-4F4E-9E7D-128DEF7D448D}"/>
            </a:ext>
          </a:extLst>
        </xdr:cNvPr>
        <xdr:cNvCxnSpPr/>
      </xdr:nvCxnSpPr>
      <xdr:spPr>
        <a:xfrm>
          <a:off x="3181350" y="89344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6" name="直線コネクタ 5">
          <a:extLst>
            <a:ext uri="{FF2B5EF4-FFF2-40B4-BE49-F238E27FC236}">
              <a16:creationId xmlns:a16="http://schemas.microsoft.com/office/drawing/2014/main" id="{ADC35CE5-457F-4C3E-B4B4-D4F7D58F31B1}"/>
            </a:ext>
          </a:extLst>
        </xdr:cNvPr>
        <xdr:cNvCxnSpPr/>
      </xdr:nvCxnSpPr>
      <xdr:spPr>
        <a:xfrm>
          <a:off x="3181350" y="91249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323850</xdr:colOff>
      <xdr:row>1</xdr:row>
      <xdr:rowOff>0</xdr:rowOff>
    </xdr:from>
    <xdr:to>
      <xdr:col>16</xdr:col>
      <xdr:colOff>457200</xdr:colOff>
      <xdr:row>9</xdr:row>
      <xdr:rowOff>0</xdr:rowOff>
    </xdr:to>
    <xdr:sp macro="" textlink="">
      <xdr:nvSpPr>
        <xdr:cNvPr id="7" name="吹き出し: 四角形 6">
          <a:extLst>
            <a:ext uri="{FF2B5EF4-FFF2-40B4-BE49-F238E27FC236}">
              <a16:creationId xmlns:a16="http://schemas.microsoft.com/office/drawing/2014/main" id="{9F270368-E145-4D42-9B42-2FA1A09D5626}"/>
            </a:ext>
          </a:extLst>
        </xdr:cNvPr>
        <xdr:cNvSpPr/>
      </xdr:nvSpPr>
      <xdr:spPr>
        <a:xfrm>
          <a:off x="7115175" y="171450"/>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390525</xdr:colOff>
      <xdr:row>10</xdr:row>
      <xdr:rowOff>161924</xdr:rowOff>
    </xdr:from>
    <xdr:to>
      <xdr:col>16</xdr:col>
      <xdr:colOff>523875</xdr:colOff>
      <xdr:row>23</xdr:row>
      <xdr:rowOff>152399</xdr:rowOff>
    </xdr:to>
    <xdr:sp macro="" textlink="">
      <xdr:nvSpPr>
        <xdr:cNvPr id="8" name="吹き出し: 四角形 7">
          <a:extLst>
            <a:ext uri="{FF2B5EF4-FFF2-40B4-BE49-F238E27FC236}">
              <a16:creationId xmlns:a16="http://schemas.microsoft.com/office/drawing/2014/main" id="{8E226E89-982A-49C1-9A1B-E56AD2E8E3C6}"/>
            </a:ext>
          </a:extLst>
        </xdr:cNvPr>
        <xdr:cNvSpPr/>
      </xdr:nvSpPr>
      <xdr:spPr>
        <a:xfrm>
          <a:off x="7181850" y="2200274"/>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D80CFF39-3C86-486C-A9D1-43A7474C7EEE}"/>
            </a:ext>
          </a:extLst>
        </xdr:cNvPr>
        <xdr:cNvCxnSpPr/>
      </xdr:nvCxnSpPr>
      <xdr:spPr>
        <a:xfrm>
          <a:off x="3181350" y="9077325"/>
          <a:ext cx="2714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D30416BD-1EDE-4F28-84F6-6AA896BD579D}"/>
            </a:ext>
          </a:extLst>
        </xdr:cNvPr>
        <xdr:cNvCxnSpPr/>
      </xdr:nvCxnSpPr>
      <xdr:spPr>
        <a:xfrm>
          <a:off x="3181350" y="932497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4" name="直線コネクタ 3">
          <a:extLst>
            <a:ext uri="{FF2B5EF4-FFF2-40B4-BE49-F238E27FC236}">
              <a16:creationId xmlns:a16="http://schemas.microsoft.com/office/drawing/2014/main" id="{53165166-8B6F-4B9B-9352-D050E5364BEF}"/>
            </a:ext>
          </a:extLst>
        </xdr:cNvPr>
        <xdr:cNvCxnSpPr/>
      </xdr:nvCxnSpPr>
      <xdr:spPr>
        <a:xfrm>
          <a:off x="3181350" y="982027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5" name="直線コネクタ 4">
          <a:extLst>
            <a:ext uri="{FF2B5EF4-FFF2-40B4-BE49-F238E27FC236}">
              <a16:creationId xmlns:a16="http://schemas.microsoft.com/office/drawing/2014/main" id="{8207F275-7A44-4B52-9226-AC4F1AE875B1}"/>
            </a:ext>
          </a:extLst>
        </xdr:cNvPr>
        <xdr:cNvCxnSpPr/>
      </xdr:nvCxnSpPr>
      <xdr:spPr>
        <a:xfrm>
          <a:off x="3121025" y="10010775"/>
          <a:ext cx="3622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6" name="直線コネクタ 5">
          <a:extLst>
            <a:ext uri="{FF2B5EF4-FFF2-40B4-BE49-F238E27FC236}">
              <a16:creationId xmlns:a16="http://schemas.microsoft.com/office/drawing/2014/main" id="{267A2D48-3842-4603-B14C-5D58BDAD6EB9}"/>
            </a:ext>
          </a:extLst>
        </xdr:cNvPr>
        <xdr:cNvCxnSpPr/>
      </xdr:nvCxnSpPr>
      <xdr:spPr>
        <a:xfrm>
          <a:off x="3181350" y="949642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86</v>
      </c>
      <c r="B1" s="1"/>
      <c r="C1" s="1"/>
      <c r="D1" s="1"/>
      <c r="E1" s="1"/>
      <c r="F1" s="1"/>
      <c r="G1" s="1"/>
      <c r="H1" s="1"/>
      <c r="I1" s="1"/>
      <c r="J1" s="1"/>
      <c r="K1" s="3" t="s">
        <v>0</v>
      </c>
      <c r="L1" s="116"/>
      <c r="M1" s="116"/>
    </row>
    <row r="2" spans="1:13" x14ac:dyDescent="0.15">
      <c r="A2" s="1"/>
      <c r="B2" s="1"/>
      <c r="C2" s="1"/>
      <c r="D2" s="1"/>
      <c r="E2" s="1"/>
      <c r="F2" s="1"/>
      <c r="G2" s="1"/>
      <c r="H2" s="1"/>
      <c r="I2" s="1"/>
      <c r="J2" s="1"/>
      <c r="K2" s="1"/>
      <c r="L2" s="1"/>
      <c r="M2" s="1"/>
    </row>
    <row r="3" spans="1:13" ht="17.25" x14ac:dyDescent="0.15">
      <c r="A3" s="123" t="s">
        <v>89</v>
      </c>
      <c r="B3" s="123"/>
      <c r="C3" s="123"/>
      <c r="D3" s="123"/>
      <c r="E3" s="123"/>
      <c r="F3" s="123"/>
      <c r="G3" s="123"/>
      <c r="H3" s="123"/>
      <c r="I3" s="123"/>
      <c r="J3" s="123"/>
      <c r="K3" s="123"/>
      <c r="L3" s="123"/>
      <c r="M3" s="123"/>
    </row>
    <row r="4" spans="1:13" x14ac:dyDescent="0.15">
      <c r="A4" s="1"/>
      <c r="B4" s="1"/>
      <c r="C4" s="124"/>
      <c r="D4" s="124"/>
      <c r="E4" s="124"/>
      <c r="F4" s="124"/>
      <c r="G4" s="124"/>
      <c r="H4" s="124"/>
      <c r="I4" s="124"/>
      <c r="J4" s="124"/>
      <c r="K4" s="1"/>
      <c r="L4" s="1"/>
      <c r="M4" s="46" t="s">
        <v>72</v>
      </c>
    </row>
    <row r="5" spans="1:13" ht="9" customHeight="1" x14ac:dyDescent="0.15">
      <c r="A5" s="5" t="s">
        <v>31</v>
      </c>
      <c r="B5" s="117"/>
      <c r="C5" s="118"/>
      <c r="D5" s="118"/>
      <c r="E5" s="118"/>
      <c r="F5" s="118"/>
      <c r="G5" s="118"/>
      <c r="H5" s="118"/>
      <c r="I5" s="118"/>
      <c r="J5" s="118"/>
      <c r="K5" s="118"/>
      <c r="L5" s="118"/>
      <c r="M5" s="119"/>
    </row>
    <row r="6" spans="1:13" ht="14.25" x14ac:dyDescent="0.15">
      <c r="A6" s="6" t="s">
        <v>32</v>
      </c>
      <c r="B6" s="75"/>
      <c r="C6" s="76"/>
      <c r="D6" s="76"/>
      <c r="E6" s="76"/>
      <c r="F6" s="76"/>
      <c r="G6" s="76"/>
      <c r="H6" s="76"/>
      <c r="I6" s="76"/>
      <c r="J6" s="76"/>
      <c r="K6" s="76"/>
      <c r="L6" s="76"/>
      <c r="M6" s="77"/>
    </row>
    <row r="7" spans="1:13" x14ac:dyDescent="0.15">
      <c r="A7" s="120" t="s">
        <v>85</v>
      </c>
      <c r="B7" s="120"/>
      <c r="C7" s="120"/>
      <c r="D7" s="120"/>
      <c r="E7" s="120"/>
      <c r="F7" s="120"/>
      <c r="G7" s="120"/>
      <c r="H7" s="120"/>
      <c r="I7" s="120"/>
      <c r="J7" s="120"/>
      <c r="K7" s="120"/>
      <c r="L7" s="120"/>
      <c r="M7" s="120"/>
    </row>
    <row r="8" spans="1:13" x14ac:dyDescent="0.15">
      <c r="A8" s="7" t="s">
        <v>3</v>
      </c>
      <c r="B8" s="7" t="s">
        <v>24</v>
      </c>
      <c r="C8" s="115"/>
      <c r="D8" s="115"/>
      <c r="E8" s="115"/>
      <c r="F8" s="115"/>
      <c r="G8" s="60" t="s">
        <v>4</v>
      </c>
      <c r="H8" s="60"/>
      <c r="I8" s="60"/>
      <c r="J8" s="121"/>
      <c r="K8" s="121"/>
      <c r="L8" s="121"/>
      <c r="M8" s="122"/>
    </row>
    <row r="9" spans="1:13" x14ac:dyDescent="0.15">
      <c r="A9" s="1"/>
      <c r="B9" s="1"/>
      <c r="C9" s="1"/>
      <c r="D9" s="1"/>
      <c r="E9" s="1"/>
      <c r="F9" s="1"/>
      <c r="G9" s="1"/>
      <c r="H9" s="1"/>
      <c r="I9" s="1"/>
      <c r="J9" s="1"/>
      <c r="K9" s="1"/>
      <c r="L9" s="1"/>
      <c r="M9" s="1"/>
    </row>
    <row r="10" spans="1:13" x14ac:dyDescent="0.15">
      <c r="A10" s="8" t="s">
        <v>7</v>
      </c>
      <c r="B10" s="79"/>
      <c r="C10" s="80"/>
      <c r="D10" s="80"/>
      <c r="E10" s="80"/>
      <c r="F10" s="80"/>
      <c r="G10" s="80"/>
      <c r="H10" s="80"/>
      <c r="I10" s="80"/>
      <c r="J10" s="81"/>
      <c r="K10" s="9" t="s">
        <v>9</v>
      </c>
      <c r="L10" s="43"/>
      <c r="M10" s="22" t="s">
        <v>25</v>
      </c>
    </row>
    <row r="11" spans="1:13" ht="26.1" customHeight="1" x14ac:dyDescent="0.15">
      <c r="A11" s="8" t="s">
        <v>92</v>
      </c>
      <c r="B11" s="70"/>
      <c r="C11" s="71"/>
      <c r="D11" s="71"/>
      <c r="E11" s="71"/>
      <c r="F11" s="71"/>
      <c r="G11" s="72"/>
      <c r="H11" s="79"/>
      <c r="I11" s="80"/>
      <c r="J11" s="81"/>
      <c r="K11" s="12" t="s">
        <v>10</v>
      </c>
      <c r="L11" s="43"/>
      <c r="M11" s="22" t="s">
        <v>70</v>
      </c>
    </row>
    <row r="12" spans="1:13" x14ac:dyDescent="0.15">
      <c r="A12" s="59" t="s">
        <v>1</v>
      </c>
      <c r="B12" s="13" t="s">
        <v>2</v>
      </c>
      <c r="C12" s="85"/>
      <c r="D12" s="85"/>
      <c r="E12" s="78"/>
      <c r="F12" s="78"/>
      <c r="G12" s="78"/>
      <c r="H12" s="78"/>
      <c r="I12" s="78"/>
      <c r="J12" s="78"/>
      <c r="K12" s="78"/>
      <c r="L12" s="78"/>
      <c r="M12" s="14"/>
    </row>
    <row r="13" spans="1:13" x14ac:dyDescent="0.15">
      <c r="A13" s="59"/>
      <c r="B13" s="82"/>
      <c r="C13" s="83"/>
      <c r="D13" s="83"/>
      <c r="E13" s="83"/>
      <c r="F13" s="83"/>
      <c r="G13" s="83"/>
      <c r="H13" s="83"/>
      <c r="I13" s="83"/>
      <c r="J13" s="83"/>
      <c r="K13" s="83"/>
      <c r="L13" s="83"/>
      <c r="M13" s="84"/>
    </row>
    <row r="14" spans="1:13" ht="8.1" hidden="1" customHeight="1" outlineLevel="1" x14ac:dyDescent="0.15">
      <c r="A14" s="1"/>
      <c r="B14" s="1"/>
      <c r="C14" s="1"/>
      <c r="D14" s="1"/>
      <c r="E14" s="1"/>
      <c r="F14" s="1"/>
      <c r="G14" s="1"/>
      <c r="H14" s="1"/>
      <c r="I14" s="1"/>
      <c r="J14" s="1"/>
      <c r="K14" s="1"/>
      <c r="L14" s="1"/>
      <c r="M14" s="1"/>
    </row>
    <row r="15" spans="1:13" hidden="1" outlineLevel="1" x14ac:dyDescent="0.15">
      <c r="A15" s="8" t="s">
        <v>7</v>
      </c>
      <c r="B15" s="79"/>
      <c r="C15" s="80"/>
      <c r="D15" s="80"/>
      <c r="E15" s="80"/>
      <c r="F15" s="80"/>
      <c r="G15" s="80"/>
      <c r="H15" s="80"/>
      <c r="I15" s="80"/>
      <c r="J15" s="81"/>
      <c r="K15" s="9" t="s">
        <v>9</v>
      </c>
      <c r="L15" s="44"/>
      <c r="M15" s="22" t="s">
        <v>25</v>
      </c>
    </row>
    <row r="16" spans="1:13" hidden="1" outlineLevel="1" x14ac:dyDescent="0.15">
      <c r="A16" s="8" t="s">
        <v>92</v>
      </c>
      <c r="B16" s="68"/>
      <c r="C16" s="69"/>
      <c r="D16" s="69"/>
      <c r="E16" s="69"/>
      <c r="F16" s="69"/>
      <c r="G16" s="125"/>
      <c r="H16" s="79"/>
      <c r="I16" s="80"/>
      <c r="J16" s="81"/>
      <c r="K16" s="12" t="s">
        <v>10</v>
      </c>
      <c r="L16" s="43"/>
      <c r="M16" s="22" t="s">
        <v>21</v>
      </c>
    </row>
    <row r="17" spans="1:14" hidden="1" outlineLevel="1" x14ac:dyDescent="0.15">
      <c r="A17" s="59" t="s">
        <v>1</v>
      </c>
      <c r="B17" s="13" t="s">
        <v>2</v>
      </c>
      <c r="C17" s="85"/>
      <c r="D17" s="85"/>
      <c r="E17" s="78"/>
      <c r="F17" s="78"/>
      <c r="G17" s="78"/>
      <c r="H17" s="78"/>
      <c r="I17" s="78"/>
      <c r="J17" s="78"/>
      <c r="K17" s="78"/>
      <c r="L17" s="78"/>
      <c r="M17" s="14"/>
    </row>
    <row r="18" spans="1:14" hidden="1" outlineLevel="1" x14ac:dyDescent="0.15">
      <c r="A18" s="59"/>
      <c r="B18" s="82"/>
      <c r="C18" s="83"/>
      <c r="D18" s="83"/>
      <c r="E18" s="83"/>
      <c r="F18" s="83"/>
      <c r="G18" s="83"/>
      <c r="H18" s="83"/>
      <c r="I18" s="83"/>
      <c r="J18" s="83"/>
      <c r="K18" s="83"/>
      <c r="L18" s="83"/>
      <c r="M18" s="84"/>
    </row>
    <row r="19" spans="1:14" ht="8.1" hidden="1" customHeight="1" outlineLevel="1" collapsed="1" x14ac:dyDescent="0.15">
      <c r="A19" s="1"/>
      <c r="B19" s="1"/>
      <c r="C19" s="1"/>
      <c r="D19" s="1"/>
      <c r="E19" s="1"/>
      <c r="F19" s="1"/>
      <c r="G19" s="1"/>
      <c r="H19" s="1"/>
      <c r="I19" s="1"/>
      <c r="J19" s="1"/>
      <c r="K19" s="1"/>
      <c r="L19" s="1"/>
      <c r="M19" s="1"/>
    </row>
    <row r="20" spans="1:14" hidden="1" outlineLevel="1" x14ac:dyDescent="0.15">
      <c r="A20" s="8" t="s">
        <v>7</v>
      </c>
      <c r="B20" s="79"/>
      <c r="C20" s="80"/>
      <c r="D20" s="80"/>
      <c r="E20" s="80"/>
      <c r="F20" s="80"/>
      <c r="G20" s="80"/>
      <c r="H20" s="80"/>
      <c r="I20" s="80"/>
      <c r="J20" s="81"/>
      <c r="K20" s="9" t="s">
        <v>9</v>
      </c>
      <c r="L20" s="44"/>
      <c r="M20" s="22" t="s">
        <v>25</v>
      </c>
      <c r="N20" s="15"/>
    </row>
    <row r="21" spans="1:14" hidden="1" outlineLevel="1" x14ac:dyDescent="0.15">
      <c r="A21" s="8" t="s">
        <v>8</v>
      </c>
      <c r="B21" s="68"/>
      <c r="C21" s="69"/>
      <c r="D21" s="69"/>
      <c r="E21" s="69"/>
      <c r="F21" s="69"/>
      <c r="G21" s="69"/>
      <c r="H21" s="80"/>
      <c r="I21" s="80"/>
      <c r="J21" s="81"/>
      <c r="K21" s="12" t="s">
        <v>10</v>
      </c>
      <c r="L21" s="43"/>
      <c r="M21" s="22" t="s">
        <v>21</v>
      </c>
    </row>
    <row r="22" spans="1:14" hidden="1" outlineLevel="1" x14ac:dyDescent="0.15">
      <c r="A22" s="59" t="s">
        <v>1</v>
      </c>
      <c r="B22" s="13" t="s">
        <v>2</v>
      </c>
      <c r="C22" s="85"/>
      <c r="D22" s="85"/>
      <c r="E22" s="78"/>
      <c r="F22" s="78"/>
      <c r="G22" s="78"/>
      <c r="H22" s="78"/>
      <c r="I22" s="78"/>
      <c r="J22" s="78"/>
      <c r="K22" s="78"/>
      <c r="L22" s="78"/>
      <c r="M22" s="14"/>
    </row>
    <row r="23" spans="1:14" hidden="1" outlineLevel="1" x14ac:dyDescent="0.15">
      <c r="A23" s="59"/>
      <c r="B23" s="82"/>
      <c r="C23" s="83"/>
      <c r="D23" s="83"/>
      <c r="E23" s="83"/>
      <c r="F23" s="83"/>
      <c r="G23" s="83"/>
      <c r="H23" s="83"/>
      <c r="I23" s="83"/>
      <c r="J23" s="83"/>
      <c r="K23" s="83"/>
      <c r="L23" s="83"/>
      <c r="M23" s="84"/>
    </row>
    <row r="24" spans="1:14" collapsed="1" x14ac:dyDescent="0.15">
      <c r="A24" s="74"/>
      <c r="B24" s="74"/>
      <c r="C24" s="74"/>
      <c r="D24" s="74"/>
      <c r="E24" s="74"/>
      <c r="F24" s="74"/>
      <c r="G24" s="74"/>
      <c r="H24" s="74"/>
      <c r="I24" s="74"/>
      <c r="J24" s="74"/>
      <c r="K24" s="74"/>
      <c r="L24" s="74"/>
      <c r="M24" s="74"/>
    </row>
    <row r="25" spans="1:14" x14ac:dyDescent="0.15">
      <c r="A25" s="55" t="s">
        <v>93</v>
      </c>
      <c r="B25" s="59" t="s">
        <v>6</v>
      </c>
      <c r="C25" s="60"/>
      <c r="D25" s="61"/>
      <c r="E25" s="59" t="s">
        <v>11</v>
      </c>
      <c r="F25" s="60"/>
      <c r="G25" s="60"/>
      <c r="H25" s="60"/>
      <c r="I25" s="61"/>
      <c r="J25" s="127" t="s">
        <v>1</v>
      </c>
      <c r="K25" s="78"/>
      <c r="L25" s="78"/>
      <c r="M25" s="86"/>
    </row>
    <row r="26" spans="1:14" x14ac:dyDescent="0.15">
      <c r="A26" s="57"/>
      <c r="B26" s="62"/>
      <c r="C26" s="63"/>
      <c r="D26" s="64"/>
      <c r="E26" s="70"/>
      <c r="F26" s="71"/>
      <c r="G26" s="71"/>
      <c r="H26" s="71"/>
      <c r="I26" s="72"/>
      <c r="J26" s="13" t="s">
        <v>12</v>
      </c>
      <c r="K26" s="23"/>
      <c r="L26" s="11"/>
      <c r="M26" s="17"/>
    </row>
    <row r="27" spans="1:14" x14ac:dyDescent="0.15">
      <c r="A27" s="58"/>
      <c r="B27" s="65"/>
      <c r="C27" s="66"/>
      <c r="D27" s="67"/>
      <c r="E27" s="70"/>
      <c r="F27" s="71"/>
      <c r="G27" s="71"/>
      <c r="H27" s="71"/>
      <c r="I27" s="72"/>
      <c r="J27" s="89"/>
      <c r="K27" s="90"/>
      <c r="L27" s="90"/>
      <c r="M27" s="128"/>
    </row>
    <row r="28" spans="1:14" x14ac:dyDescent="0.15">
      <c r="A28" s="57"/>
      <c r="B28" s="62"/>
      <c r="C28" s="63"/>
      <c r="D28" s="64"/>
      <c r="E28" s="70"/>
      <c r="F28" s="71"/>
      <c r="G28" s="71"/>
      <c r="H28" s="71"/>
      <c r="I28" s="72"/>
      <c r="J28" s="13" t="s">
        <v>2</v>
      </c>
      <c r="K28" s="23"/>
      <c r="L28" s="11"/>
      <c r="M28" s="17"/>
    </row>
    <row r="29" spans="1:14" x14ac:dyDescent="0.15">
      <c r="A29" s="58"/>
      <c r="B29" s="65"/>
      <c r="C29" s="66"/>
      <c r="D29" s="67"/>
      <c r="E29" s="70"/>
      <c r="F29" s="71"/>
      <c r="G29" s="71"/>
      <c r="H29" s="71"/>
      <c r="I29" s="72"/>
      <c r="J29" s="89"/>
      <c r="K29" s="90"/>
      <c r="L29" s="90"/>
      <c r="M29" s="128"/>
    </row>
    <row r="30" spans="1:14" x14ac:dyDescent="0.15">
      <c r="A30" s="57"/>
      <c r="B30" s="62"/>
      <c r="C30" s="63"/>
      <c r="D30" s="64"/>
      <c r="E30" s="70"/>
      <c r="F30" s="71"/>
      <c r="G30" s="71"/>
      <c r="H30" s="71"/>
      <c r="I30" s="72"/>
      <c r="J30" s="13" t="s">
        <v>2</v>
      </c>
      <c r="K30" s="23"/>
      <c r="L30" s="11"/>
      <c r="M30" s="17"/>
    </row>
    <row r="31" spans="1:14" x14ac:dyDescent="0.15">
      <c r="A31" s="58"/>
      <c r="B31" s="65"/>
      <c r="C31" s="66"/>
      <c r="D31" s="67"/>
      <c r="E31" s="70"/>
      <c r="F31" s="71"/>
      <c r="G31" s="71"/>
      <c r="H31" s="71"/>
      <c r="I31" s="72"/>
      <c r="J31" s="89"/>
      <c r="K31" s="90"/>
      <c r="L31" s="90"/>
      <c r="M31" s="128"/>
    </row>
    <row r="32" spans="1:14" x14ac:dyDescent="0.15">
      <c r="A32" s="57"/>
      <c r="B32" s="62"/>
      <c r="C32" s="63"/>
      <c r="D32" s="64"/>
      <c r="E32" s="70"/>
      <c r="F32" s="71"/>
      <c r="G32" s="71"/>
      <c r="H32" s="71"/>
      <c r="I32" s="72"/>
      <c r="J32" s="13" t="s">
        <v>2</v>
      </c>
      <c r="K32" s="23"/>
      <c r="L32" s="11"/>
      <c r="M32" s="17"/>
    </row>
    <row r="33" spans="1:13" x14ac:dyDescent="0.15">
      <c r="A33" s="58"/>
      <c r="B33" s="65"/>
      <c r="C33" s="66"/>
      <c r="D33" s="67"/>
      <c r="E33" s="70"/>
      <c r="F33" s="71"/>
      <c r="G33" s="71"/>
      <c r="H33" s="71"/>
      <c r="I33" s="72"/>
      <c r="J33" s="89"/>
      <c r="K33" s="90"/>
      <c r="L33" s="90"/>
      <c r="M33" s="128"/>
    </row>
    <row r="34" spans="1:13" x14ac:dyDescent="0.15">
      <c r="A34" s="57"/>
      <c r="B34" s="62"/>
      <c r="C34" s="63"/>
      <c r="D34" s="64"/>
      <c r="E34" s="70"/>
      <c r="F34" s="71"/>
      <c r="G34" s="71"/>
      <c r="H34" s="71"/>
      <c r="I34" s="72"/>
      <c r="J34" s="13" t="s">
        <v>2</v>
      </c>
      <c r="K34" s="23"/>
      <c r="L34" s="11"/>
      <c r="M34" s="17"/>
    </row>
    <row r="35" spans="1:13" x14ac:dyDescent="0.15">
      <c r="A35" s="58"/>
      <c r="B35" s="65"/>
      <c r="C35" s="66"/>
      <c r="D35" s="67"/>
      <c r="E35" s="70"/>
      <c r="F35" s="71"/>
      <c r="G35" s="71"/>
      <c r="H35" s="71"/>
      <c r="I35" s="72"/>
      <c r="J35" s="89"/>
      <c r="K35" s="90"/>
      <c r="L35" s="90"/>
      <c r="M35" s="128"/>
    </row>
    <row r="36" spans="1:13" hidden="1" outlineLevel="1" x14ac:dyDescent="0.15">
      <c r="A36" s="57"/>
      <c r="B36" s="62"/>
      <c r="C36" s="63"/>
      <c r="D36" s="64"/>
      <c r="E36" s="70"/>
      <c r="F36" s="71"/>
      <c r="G36" s="71"/>
      <c r="H36" s="71"/>
      <c r="I36" s="72"/>
      <c r="J36" s="13" t="s">
        <v>2</v>
      </c>
      <c r="K36" s="23"/>
      <c r="L36" s="11"/>
      <c r="M36" s="17"/>
    </row>
    <row r="37" spans="1:13" hidden="1" outlineLevel="1" x14ac:dyDescent="0.15">
      <c r="A37" s="58"/>
      <c r="B37" s="65"/>
      <c r="C37" s="66"/>
      <c r="D37" s="67"/>
      <c r="E37" s="70"/>
      <c r="F37" s="71"/>
      <c r="G37" s="71"/>
      <c r="H37" s="71"/>
      <c r="I37" s="72"/>
      <c r="J37" s="89"/>
      <c r="K37" s="90"/>
      <c r="L37" s="90"/>
      <c r="M37" s="128"/>
    </row>
    <row r="38" spans="1:13" hidden="1" outlineLevel="1" x14ac:dyDescent="0.15">
      <c r="A38" s="57"/>
      <c r="B38" s="62"/>
      <c r="C38" s="63"/>
      <c r="D38" s="64"/>
      <c r="E38" s="70"/>
      <c r="F38" s="71"/>
      <c r="G38" s="71"/>
      <c r="H38" s="71"/>
      <c r="I38" s="72"/>
      <c r="J38" s="13" t="s">
        <v>2</v>
      </c>
      <c r="K38" s="23"/>
      <c r="L38" s="11"/>
      <c r="M38" s="17"/>
    </row>
    <row r="39" spans="1:13" hidden="1" outlineLevel="1" x14ac:dyDescent="0.15">
      <c r="A39" s="58"/>
      <c r="B39" s="65"/>
      <c r="C39" s="66"/>
      <c r="D39" s="67"/>
      <c r="E39" s="70"/>
      <c r="F39" s="71"/>
      <c r="G39" s="71"/>
      <c r="H39" s="71"/>
      <c r="I39" s="72"/>
      <c r="J39" s="89"/>
      <c r="K39" s="90"/>
      <c r="L39" s="90"/>
      <c r="M39" s="128"/>
    </row>
    <row r="40" spans="1:13" hidden="1" outlineLevel="1" x14ac:dyDescent="0.15">
      <c r="A40" s="57"/>
      <c r="B40" s="62"/>
      <c r="C40" s="63"/>
      <c r="D40" s="64"/>
      <c r="E40" s="70"/>
      <c r="F40" s="71"/>
      <c r="G40" s="71"/>
      <c r="H40" s="71"/>
      <c r="I40" s="72"/>
      <c r="J40" s="13" t="s">
        <v>2</v>
      </c>
      <c r="K40" s="23"/>
      <c r="L40" s="11"/>
      <c r="M40" s="17"/>
    </row>
    <row r="41" spans="1:13" hidden="1" outlineLevel="1" x14ac:dyDescent="0.15">
      <c r="A41" s="58"/>
      <c r="B41" s="65"/>
      <c r="C41" s="66"/>
      <c r="D41" s="67"/>
      <c r="E41" s="70"/>
      <c r="F41" s="71"/>
      <c r="G41" s="71"/>
      <c r="H41" s="71"/>
      <c r="I41" s="72"/>
      <c r="J41" s="89"/>
      <c r="K41" s="90"/>
      <c r="L41" s="90"/>
      <c r="M41" s="128"/>
    </row>
    <row r="42" spans="1:13" s="42" customFormat="1" ht="39" customHeight="1" collapsed="1" x14ac:dyDescent="0.15">
      <c r="A42" s="102" t="s">
        <v>69</v>
      </c>
      <c r="B42" s="102"/>
      <c r="C42" s="102"/>
      <c r="D42" s="102"/>
      <c r="E42" s="102"/>
      <c r="F42" s="102"/>
      <c r="G42" s="102"/>
      <c r="H42" s="102"/>
      <c r="I42" s="102"/>
      <c r="J42" s="102"/>
      <c r="K42" s="102"/>
      <c r="L42" s="102"/>
      <c r="M42" s="102"/>
    </row>
    <row r="43" spans="1:13" x14ac:dyDescent="0.15">
      <c r="A43" s="87" t="s">
        <v>19</v>
      </c>
      <c r="B43" s="87" t="s">
        <v>13</v>
      </c>
      <c r="C43" s="59"/>
      <c r="D43" s="103"/>
      <c r="E43" s="104"/>
      <c r="F43" s="104"/>
      <c r="G43" s="104"/>
      <c r="H43" s="104"/>
      <c r="I43" s="104"/>
      <c r="J43" s="104"/>
      <c r="K43" s="104"/>
      <c r="L43" s="104"/>
      <c r="M43" s="105"/>
    </row>
    <row r="44" spans="1:13" x14ac:dyDescent="0.15">
      <c r="A44" s="87"/>
      <c r="B44" s="87" t="s">
        <v>94</v>
      </c>
      <c r="C44" s="59"/>
      <c r="D44" s="70"/>
      <c r="E44" s="71"/>
      <c r="F44" s="71"/>
      <c r="G44" s="71"/>
      <c r="H44" s="71"/>
      <c r="I44" s="71"/>
      <c r="J44" s="129"/>
      <c r="K44" s="130"/>
      <c r="L44" s="130"/>
      <c r="M44" s="131"/>
    </row>
    <row r="45" spans="1:13" x14ac:dyDescent="0.15">
      <c r="A45" s="87"/>
      <c r="B45" s="87" t="s">
        <v>14</v>
      </c>
      <c r="C45" s="59"/>
      <c r="D45" s="13" t="s">
        <v>12</v>
      </c>
      <c r="E45" s="85"/>
      <c r="F45" s="85"/>
      <c r="G45" s="78"/>
      <c r="H45" s="78"/>
      <c r="I45" s="78"/>
      <c r="J45" s="78"/>
      <c r="K45" s="78"/>
      <c r="L45" s="78"/>
      <c r="M45" s="86"/>
    </row>
    <row r="46" spans="1:13" x14ac:dyDescent="0.15">
      <c r="A46" s="87"/>
      <c r="B46" s="87"/>
      <c r="C46" s="59"/>
      <c r="D46" s="89"/>
      <c r="E46" s="90"/>
      <c r="F46" s="90"/>
      <c r="G46" s="90"/>
      <c r="H46" s="90"/>
      <c r="I46" s="90"/>
      <c r="J46" s="90"/>
      <c r="K46" s="90"/>
      <c r="L46" s="91"/>
      <c r="M46" s="92"/>
    </row>
    <row r="47" spans="1:13" x14ac:dyDescent="0.15">
      <c r="A47" s="87"/>
      <c r="B47" s="88" t="s">
        <v>18</v>
      </c>
      <c r="C47" s="87"/>
      <c r="D47" s="93"/>
      <c r="E47" s="94"/>
      <c r="F47" s="94"/>
      <c r="G47" s="94"/>
      <c r="H47" s="95"/>
      <c r="I47" s="8" t="s">
        <v>17</v>
      </c>
      <c r="J47" s="79"/>
      <c r="K47" s="80"/>
      <c r="L47" s="80"/>
      <c r="M47" s="81"/>
    </row>
    <row r="48" spans="1:13" x14ac:dyDescent="0.15">
      <c r="A48" s="87"/>
      <c r="B48" s="87"/>
      <c r="C48" s="87"/>
      <c r="D48" s="96"/>
      <c r="E48" s="97"/>
      <c r="F48" s="97"/>
      <c r="G48" s="97"/>
      <c r="H48" s="98"/>
      <c r="I48" s="8" t="s">
        <v>15</v>
      </c>
      <c r="J48" s="79"/>
      <c r="K48" s="80"/>
      <c r="L48" s="80"/>
      <c r="M48" s="81"/>
    </row>
    <row r="49" spans="1:13" x14ac:dyDescent="0.15">
      <c r="A49" s="87"/>
      <c r="B49" s="87"/>
      <c r="C49" s="87"/>
      <c r="D49" s="99"/>
      <c r="E49" s="100"/>
      <c r="F49" s="100"/>
      <c r="G49" s="100"/>
      <c r="H49" s="101"/>
      <c r="I49" s="8" t="s">
        <v>16</v>
      </c>
      <c r="J49" s="70"/>
      <c r="K49" s="71"/>
      <c r="L49" s="71"/>
      <c r="M49" s="72"/>
    </row>
    <row r="50" spans="1:13" x14ac:dyDescent="0.15">
      <c r="A50" s="1"/>
      <c r="B50" s="1"/>
      <c r="C50" s="1"/>
      <c r="D50" s="1"/>
      <c r="E50" s="1"/>
      <c r="F50" s="1"/>
      <c r="G50" s="1"/>
      <c r="H50" s="1"/>
      <c r="I50" s="1"/>
      <c r="J50" s="1"/>
      <c r="K50" s="1"/>
      <c r="L50" s="51"/>
      <c r="M50" s="1"/>
    </row>
    <row r="51" spans="1:13" ht="20.100000000000001" customHeight="1" x14ac:dyDescent="0.15">
      <c r="A51" s="1"/>
      <c r="B51" s="1"/>
      <c r="C51" s="1" t="s">
        <v>20</v>
      </c>
      <c r="D51" s="106" t="s">
        <v>79</v>
      </c>
      <c r="E51" s="106"/>
      <c r="F51" s="90"/>
      <c r="G51" s="90"/>
      <c r="H51" s="90"/>
      <c r="I51" s="90"/>
      <c r="J51" s="90"/>
      <c r="K51" s="90"/>
      <c r="L51" s="52"/>
      <c r="M51" s="1"/>
    </row>
    <row r="52" spans="1:13" ht="20.100000000000001" customHeight="1" x14ac:dyDescent="0.15">
      <c r="A52" s="1"/>
      <c r="B52" s="1"/>
      <c r="C52" s="1"/>
      <c r="D52" s="106" t="s">
        <v>80</v>
      </c>
      <c r="E52" s="106"/>
      <c r="F52" s="80"/>
      <c r="G52" s="80"/>
      <c r="H52" s="80"/>
      <c r="I52" s="80"/>
      <c r="J52" s="80"/>
      <c r="K52" s="80"/>
      <c r="L52" s="83"/>
      <c r="M52" s="3"/>
    </row>
    <row r="53" spans="1:13" x14ac:dyDescent="0.15">
      <c r="A53" s="1"/>
      <c r="B53" s="1"/>
      <c r="C53" s="1"/>
      <c r="D53" s="106" t="s">
        <v>81</v>
      </c>
      <c r="E53" s="106"/>
      <c r="F53" s="18" t="s">
        <v>12</v>
      </c>
      <c r="G53" s="111"/>
      <c r="H53" s="111"/>
      <c r="I53" s="90"/>
      <c r="J53" s="90"/>
      <c r="K53" s="90"/>
      <c r="L53" s="90"/>
      <c r="M53" s="90"/>
    </row>
    <row r="54" spans="1:13" ht="12.95" customHeight="1" x14ac:dyDescent="0.15">
      <c r="A54" s="1"/>
      <c r="B54" s="1"/>
      <c r="C54" s="1"/>
      <c r="D54" s="114" t="s">
        <v>83</v>
      </c>
      <c r="E54" s="114"/>
      <c r="F54" s="112"/>
      <c r="G54" s="112"/>
      <c r="H54" s="112"/>
      <c r="I54" s="112"/>
      <c r="J54" s="112"/>
      <c r="K54" s="107"/>
      <c r="L54" s="107"/>
      <c r="M54" s="109"/>
    </row>
    <row r="55" spans="1:13" x14ac:dyDescent="0.15">
      <c r="A55" s="1"/>
      <c r="B55" s="1"/>
      <c r="C55" s="1"/>
      <c r="D55" s="106" t="s">
        <v>84</v>
      </c>
      <c r="E55" s="106"/>
      <c r="F55" s="113"/>
      <c r="G55" s="113"/>
      <c r="H55" s="113"/>
      <c r="I55" s="113"/>
      <c r="J55" s="113"/>
      <c r="K55" s="83"/>
      <c r="L55" s="83"/>
      <c r="M55" s="110"/>
    </row>
    <row r="56" spans="1:13" ht="15" customHeight="1" x14ac:dyDescent="0.15">
      <c r="A56" s="1"/>
      <c r="B56" s="1"/>
      <c r="C56" s="1"/>
      <c r="D56" s="106" t="s">
        <v>82</v>
      </c>
      <c r="E56" s="106"/>
      <c r="F56" s="19" t="s">
        <v>26</v>
      </c>
      <c r="G56" s="80"/>
      <c r="H56" s="80"/>
      <c r="I56" s="80"/>
      <c r="J56" s="20" t="s">
        <v>27</v>
      </c>
      <c r="K56" s="108"/>
      <c r="L56" s="108"/>
      <c r="M56" s="108"/>
    </row>
    <row r="57" spans="1:13" x14ac:dyDescent="0.15">
      <c r="A57" s="1"/>
      <c r="B57" s="1"/>
      <c r="C57" s="132" t="s">
        <v>28</v>
      </c>
      <c r="D57" s="132"/>
      <c r="E57" s="132"/>
      <c r="F57" s="132"/>
      <c r="G57" s="132"/>
      <c r="H57" s="132"/>
      <c r="I57" s="132"/>
      <c r="J57" s="1"/>
      <c r="K57" s="21"/>
      <c r="L57" s="21"/>
      <c r="M57" s="21"/>
    </row>
    <row r="58" spans="1:13" x14ac:dyDescent="0.15">
      <c r="A58" s="1"/>
      <c r="B58" s="1"/>
      <c r="C58" s="47"/>
      <c r="D58" s="47"/>
      <c r="E58" s="47"/>
      <c r="F58" s="47"/>
      <c r="G58" s="47"/>
      <c r="H58" s="47"/>
      <c r="I58" s="47"/>
      <c r="J58" s="1"/>
      <c r="K58" s="48"/>
      <c r="L58" s="48"/>
      <c r="M58" s="48"/>
    </row>
    <row r="59" spans="1:13" x14ac:dyDescent="0.15">
      <c r="A59" s="49" t="s">
        <v>71</v>
      </c>
      <c r="B59" s="1"/>
      <c r="C59" s="47"/>
      <c r="D59" s="47"/>
      <c r="E59" s="47"/>
      <c r="F59" s="47"/>
      <c r="G59" s="126"/>
      <c r="H59" s="126"/>
      <c r="I59" s="126"/>
      <c r="J59" s="126"/>
      <c r="K59" s="126"/>
      <c r="L59" s="126"/>
      <c r="M59" s="126"/>
    </row>
    <row r="60" spans="1:13" x14ac:dyDescent="0.15">
      <c r="A60" s="49"/>
      <c r="B60" s="1"/>
      <c r="C60" s="47"/>
      <c r="D60" s="47"/>
      <c r="E60" s="47"/>
      <c r="F60" s="47"/>
      <c r="G60" s="47"/>
      <c r="H60" s="47"/>
      <c r="I60" s="47"/>
      <c r="J60" s="47"/>
      <c r="K60" s="47"/>
      <c r="L60" s="47"/>
      <c r="M60" s="47"/>
    </row>
    <row r="61" spans="1:13" ht="12.95" customHeight="1" x14ac:dyDescent="0.15">
      <c r="A61" s="73" t="s">
        <v>30</v>
      </c>
      <c r="B61" s="73"/>
      <c r="C61" s="73"/>
      <c r="D61" s="73"/>
      <c r="E61" s="73"/>
      <c r="F61" s="73"/>
      <c r="G61" s="73"/>
      <c r="H61" s="73"/>
      <c r="I61" s="73"/>
      <c r="J61" s="73"/>
      <c r="K61" s="73"/>
      <c r="L61" s="73"/>
      <c r="M61" s="73"/>
    </row>
  </sheetData>
  <sheetProtection sheet="1" objects="1" scenarios="1"/>
  <mergeCells count="111">
    <mergeCell ref="G59:M59"/>
    <mergeCell ref="F51:K51"/>
    <mergeCell ref="J25:M25"/>
    <mergeCell ref="J27:M27"/>
    <mergeCell ref="J29:M29"/>
    <mergeCell ref="J31:M31"/>
    <mergeCell ref="J33:M33"/>
    <mergeCell ref="J35:M35"/>
    <mergeCell ref="J37:M37"/>
    <mergeCell ref="J39:M39"/>
    <mergeCell ref="J41:M41"/>
    <mergeCell ref="J44:M44"/>
    <mergeCell ref="C57:I57"/>
    <mergeCell ref="E37:I37"/>
    <mergeCell ref="E38:I38"/>
    <mergeCell ref="E39:I39"/>
    <mergeCell ref="E40:I40"/>
    <mergeCell ref="E41:I41"/>
    <mergeCell ref="E36:I36"/>
    <mergeCell ref="D51:E51"/>
    <mergeCell ref="D52:E52"/>
    <mergeCell ref="D53:E53"/>
    <mergeCell ref="F52:J52"/>
    <mergeCell ref="K52:L52"/>
    <mergeCell ref="C8:F8"/>
    <mergeCell ref="G8:I8"/>
    <mergeCell ref="C12:D12"/>
    <mergeCell ref="C17:D17"/>
    <mergeCell ref="C22:D22"/>
    <mergeCell ref="L1:M1"/>
    <mergeCell ref="B5:M5"/>
    <mergeCell ref="A7:M7"/>
    <mergeCell ref="J8:M8"/>
    <mergeCell ref="A3:M3"/>
    <mergeCell ref="B15:J15"/>
    <mergeCell ref="A17:A18"/>
    <mergeCell ref="E17:L17"/>
    <mergeCell ref="B20:J20"/>
    <mergeCell ref="C4:J4"/>
    <mergeCell ref="A22:A23"/>
    <mergeCell ref="E22:L22"/>
    <mergeCell ref="B18:M18"/>
    <mergeCell ref="B23:M23"/>
    <mergeCell ref="A12:A13"/>
    <mergeCell ref="B11:G11"/>
    <mergeCell ref="B16:G16"/>
    <mergeCell ref="H16:J16"/>
    <mergeCell ref="H21:J21"/>
    <mergeCell ref="K54:L55"/>
    <mergeCell ref="K56:M56"/>
    <mergeCell ref="G56:I56"/>
    <mergeCell ref="M54:M55"/>
    <mergeCell ref="G53:H53"/>
    <mergeCell ref="I53:M53"/>
    <mergeCell ref="F54:J54"/>
    <mergeCell ref="F55:J55"/>
    <mergeCell ref="D54:E54"/>
    <mergeCell ref="D55:E55"/>
    <mergeCell ref="A61:M61"/>
    <mergeCell ref="A24:M24"/>
    <mergeCell ref="B6:M6"/>
    <mergeCell ref="E12:L12"/>
    <mergeCell ref="B10:J10"/>
    <mergeCell ref="B13:M13"/>
    <mergeCell ref="E45:F45"/>
    <mergeCell ref="G45:M45"/>
    <mergeCell ref="A43:A49"/>
    <mergeCell ref="B43:C43"/>
    <mergeCell ref="B44:C44"/>
    <mergeCell ref="B45:C46"/>
    <mergeCell ref="B47:C49"/>
    <mergeCell ref="D46:M46"/>
    <mergeCell ref="J47:M47"/>
    <mergeCell ref="J48:M48"/>
    <mergeCell ref="J49:M49"/>
    <mergeCell ref="D47:H47"/>
    <mergeCell ref="D48:H49"/>
    <mergeCell ref="A42:M42"/>
    <mergeCell ref="D43:M43"/>
    <mergeCell ref="D44:I44"/>
    <mergeCell ref="D56:E56"/>
    <mergeCell ref="H11:J11"/>
    <mergeCell ref="B21:G21"/>
    <mergeCell ref="A26:A27"/>
    <mergeCell ref="E25:I25"/>
    <mergeCell ref="E26:I26"/>
    <mergeCell ref="E27:I27"/>
    <mergeCell ref="A28:A29"/>
    <mergeCell ref="A30:A31"/>
    <mergeCell ref="A32:A33"/>
    <mergeCell ref="A34:A35"/>
    <mergeCell ref="E28:I28"/>
    <mergeCell ref="E29:I29"/>
    <mergeCell ref="E30:I30"/>
    <mergeCell ref="E31:I31"/>
    <mergeCell ref="E32:I32"/>
    <mergeCell ref="E33:I33"/>
    <mergeCell ref="E34:I34"/>
    <mergeCell ref="E35:I35"/>
    <mergeCell ref="A36:A37"/>
    <mergeCell ref="A38:A39"/>
    <mergeCell ref="A40:A41"/>
    <mergeCell ref="B25:D25"/>
    <mergeCell ref="B26:D27"/>
    <mergeCell ref="B28:D29"/>
    <mergeCell ref="B30:D31"/>
    <mergeCell ref="B32:D33"/>
    <mergeCell ref="B34:D35"/>
    <mergeCell ref="B36:D37"/>
    <mergeCell ref="B38:D39"/>
    <mergeCell ref="B40:D41"/>
  </mergeCells>
  <phoneticPr fontId="1"/>
  <dataValidations count="47">
    <dataValidation type="date" operator="lessThan" allowBlank="1" showInputMessage="1" showErrorMessage="1" promptTitle="開発または製品化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xr:uid="{C7C850EA-1D4D-4F77-B8F0-CC8EA9B9AAA8}"/>
    <dataValidation imeMode="on" allowBlank="1" showInputMessage="1" showErrorMessage="1" promptTitle="所在地" prompt="応募企業等の所在地を入力してください" sqref="B18 B13 B2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1/3_x000a__x000a_※3年を越えるものでも応募可能です。_x000a_　　納期が長い装置、販売実績が出るまでに日にちが_x000a_　　掛かる装置、規模の小さな事業者等" sqref="J8:M8" xr:uid="{CB1CB1ED-3ADD-475B-979B-B86B9AD7CEBE}">
      <formula1>401920</formula1>
    </dataValidation>
    <dataValidation type="list" imeMode="off" operator="greaterThanOrEqual" allowBlank="1" showInputMessage="1" showErrorMessage="1" promptTitle="金額の単位を選んでください" prompt="例）円、千円、億円" sqref="M15 M20" xr:uid="{5E93E750-DBA5-4627-B4A6-D7159FA12A59}">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6D16655D-1285-4020-9559-D7075CE6CC59}">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5BE6B84B-14CD-4A95-8CA7-D8E2A7CC8FBE}">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20 L15" xr:uid="{7107DC19-493D-4FB8-B5A2-B87385C249DB}">
      <formula1>0</formula1>
    </dataValidation>
    <dataValidation imeMode="on" allowBlank="1" showInputMessage="1" showErrorMessage="1" promptTitle="代表者の姓名をご記入ください" prompt="(例)振興　太郎" sqref="H16 H21" xr:uid="{AAF4CFEF-0B5F-4AA4-A715-4CA75EA96AE5}"/>
    <dataValidation allowBlank="1" showInputMessage="1" showErrorMessage="1" promptTitle="開発担当者の役職を記入してください" prompt="例）主任" sqref="E27:I27 E29:I29 E31:I31 E33:I33 E35:I35 E37:I37 E39:I39 E41:I41" xr:uid="{3D11DB2A-299B-4600-9A9B-0E6A7EADADA2}"/>
    <dataValidation allowBlank="1" showInputMessage="1" showErrorMessage="1" promptTitle="開発担当者の所属を記入してください" prompt="例）技術研究所 開発センター" sqref="E26:I26 E28:I28 E30:I30 E32:I32 E34:I34 E36:I36 E38:I38 E40:I40" xr:uid="{D5E49BA9-805B-45C2-9343-DBFCD124E925}"/>
    <dataValidation allowBlank="1" showInputMessage="1" showErrorMessage="1" promptTitle="開発担当者の勤務先を記入してください" prompt="例）一般財団法人 機械振興協会" sqref="B26:D29 B32:D41" xr:uid="{EBFC799E-447F-4CCD-9F50-5C9EA7347CB0}"/>
    <dataValidation allowBlank="1" showInputMessage="1" showErrorMessage="1" promptTitle="開発担当者の氏名を記入してください" prompt="例）振興　太郎" sqref="A40 A26 A28 A30 A32 A34 A36 A38" xr:uid="{A27B0164-3905-40C3-A104-B29694E2ACF3}"/>
    <dataValidation allowBlank="1" showInputMessage="1" showErrorMessage="1" promptTitle="勤務先の所在地を記入してください" prompt="例）東京都東久留米市八幡町_x000a_　　　１－１－１２" sqref="J27:M27 J39:M39 J29:M29 J31:M31 J33:M33 J35:M35 J37:M37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3-3434-8262" sqref="J47:M47" xr:uid="{1E90B5FA-97AA-46A7-9EEB-01DCBB051085}"/>
    <dataValidation allowBlank="1" showInputMessage="1" showErrorMessage="1" promptTitle="連絡担当者のFAX番号を記入してください" prompt="例）03-3434-8301"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type="list" imeMode="off" operator="greaterThanOrEqual" allowBlank="1" showInputMessage="1" showErrorMessage="1" promptTitle="金額の単位を選んでください" prompt="例）円、千円、億円" sqref="M10" xr:uid="{71BF2C1C-54AF-4340-B78F-81F49BDB4F6C}">
      <formula1>"円,千円,万円,百万円,千万円,億円,十億円,百億円,千億円,兆円,十兆円"</formula1>
    </dataValidation>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EC863EEA-F1FA-4D86-82E5-F6357E951369}"/>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10" xr:uid="{A1800FFF-84CF-4FF7-8AE6-8079FFCC7ACA}">
      <formula1>0</formula1>
    </dataValidation>
    <dataValidation imeMode="on" allowBlank="1" showInputMessage="1" showErrorMessage="1" promptTitle="申請される企業等の名称をご記入ください" prompt="(例)一般財団法人 機械振興協会_x000a_改行が必要な場合は、[Alt]キーを押しながら[Enter]を押してください。" sqref="B15:J15 B20:J20" xr:uid="{21D1D847-9035-4F48-902B-2DAC62FD96B9}"/>
    <dataValidation allowBlank="1" showInputMessage="1" showErrorMessage="1" promptTitle="連絡担当者の役職名を記入してください" prompt="例）係長" sqref="J44:M44" xr:uid="{918C2F7A-F1AB-4869-A5A1-AFE4EBFF2E61}"/>
    <dataValidation allowBlank="1" showInputMessage="1" showErrorMessage="1" promptTitle="代表者の役職名を入力してください" prompt="(例)代表取締役社長" sqref="B11:G11 B16:G16 B21:G21" xr:uid="{4B1F8E27-1674-4087-872D-1D6649EF576C}"/>
    <dataValidation allowBlank="1" showInputMessage="1" showErrorMessage="1" promptTitle="代表者の姓名をご記入ください" prompt="(例)振興　太郎" sqref="H11:J11" xr:uid="{5144B572-3A25-437B-B25C-C77DA7352473}"/>
    <dataValidation allowBlank="1" showInputMessage="1" showErrorMessage="1" promptTitle="開発担当者の氏名を記入してください" prompt="例）一般財団法人 機械振興協会" sqref="B30:D31" xr:uid="{DDD4FFDC-5AD0-4413-BF0A-A1E042C03BB2}"/>
    <dataValidation type="textLength" operator="equal" allowBlank="1" showInputMessage="1" showErrorMessage="1" promptTitle="勤務先の郵便番号を半角文字で入力してください" prompt="(例)203-0042" sqref="K26 K28 K30 K32 K34 K36 K38 K40" xr:uid="{0188C9E5-B3E5-40EA-B652-0082B52767FD}">
      <formula1>8</formula1>
    </dataValidation>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topLeftCell="A4" workbookViewId="0">
      <selection activeCell="S22" sqref="S22"/>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86</v>
      </c>
      <c r="B1" s="2"/>
      <c r="C1" s="2"/>
      <c r="D1" s="2"/>
      <c r="E1" s="2"/>
      <c r="F1" s="2"/>
      <c r="G1" s="2"/>
      <c r="H1" s="2"/>
      <c r="I1" s="2"/>
      <c r="J1" s="2"/>
      <c r="K1" s="24" t="s">
        <v>0</v>
      </c>
      <c r="L1" s="183" t="str">
        <f>IF(整理番号="","",整理番号)</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t="str">
        <f>申請書Ver</f>
        <v>Ver1.0</v>
      </c>
    </row>
    <row r="5" spans="1:13" ht="9" customHeight="1" x14ac:dyDescent="0.15">
      <c r="A5" s="25" t="s">
        <v>31</v>
      </c>
      <c r="B5" s="170" t="str">
        <f>IF(業績名ふりがな="","",業績名ふりがな)</f>
        <v/>
      </c>
      <c r="C5" s="171"/>
      <c r="D5" s="171"/>
      <c r="E5" s="171"/>
      <c r="F5" s="171"/>
      <c r="G5" s="171"/>
      <c r="H5" s="171"/>
      <c r="I5" s="171"/>
      <c r="J5" s="171"/>
      <c r="K5" s="171"/>
      <c r="L5" s="171"/>
      <c r="M5" s="172"/>
    </row>
    <row r="6" spans="1:13" ht="14.25" x14ac:dyDescent="0.15">
      <c r="A6" s="26" t="s">
        <v>32</v>
      </c>
      <c r="B6" s="173" t="str">
        <f>IF(業績名="","",業績名)</f>
        <v/>
      </c>
      <c r="C6" s="174"/>
      <c r="D6" s="174"/>
      <c r="E6" s="174"/>
      <c r="F6" s="174"/>
      <c r="G6" s="174"/>
      <c r="H6" s="174"/>
      <c r="I6" s="174"/>
      <c r="J6" s="174"/>
      <c r="K6" s="174"/>
      <c r="L6" s="174"/>
      <c r="M6" s="175"/>
    </row>
    <row r="7" spans="1:13" x14ac:dyDescent="0.15">
      <c r="A7" s="185" t="s">
        <v>85</v>
      </c>
      <c r="B7" s="185"/>
      <c r="C7" s="185"/>
      <c r="D7" s="185"/>
      <c r="E7" s="185"/>
      <c r="F7" s="185"/>
      <c r="G7" s="185"/>
      <c r="H7" s="185"/>
      <c r="I7" s="185"/>
      <c r="J7" s="185"/>
      <c r="K7" s="185"/>
      <c r="L7" s="185"/>
      <c r="M7" s="185"/>
    </row>
    <row r="8" spans="1:13" x14ac:dyDescent="0.15">
      <c r="A8" s="27" t="s">
        <v>3</v>
      </c>
      <c r="B8" s="27" t="s">
        <v>24</v>
      </c>
      <c r="C8" s="197" t="str">
        <f>IF(開発開始="","",開発開始)</f>
        <v/>
      </c>
      <c r="D8" s="197"/>
      <c r="E8" s="197"/>
      <c r="F8" s="197"/>
      <c r="G8" s="186" t="s">
        <v>4</v>
      </c>
      <c r="H8" s="186"/>
      <c r="I8" s="186"/>
      <c r="J8" s="187" t="str">
        <f>IF(開発終了="","",開発終了)</f>
        <v/>
      </c>
      <c r="K8" s="187"/>
      <c r="L8" s="187"/>
      <c r="M8" s="188"/>
    </row>
    <row r="9" spans="1:13" x14ac:dyDescent="0.15">
      <c r="A9" s="2"/>
      <c r="B9" s="2"/>
      <c r="C9" s="2"/>
      <c r="D9" s="2"/>
      <c r="E9" s="2"/>
      <c r="F9" s="2"/>
      <c r="G9" s="2"/>
      <c r="H9" s="2"/>
      <c r="I9" s="2"/>
      <c r="J9" s="2"/>
      <c r="K9" s="2"/>
      <c r="L9" s="2"/>
      <c r="M9" s="2"/>
    </row>
    <row r="10" spans="1:13" ht="39" customHeight="1" x14ac:dyDescent="0.15">
      <c r="A10" s="28" t="s">
        <v>7</v>
      </c>
      <c r="B10" s="68" t="str">
        <f>IF(企業名1="","",企業名1)</f>
        <v/>
      </c>
      <c r="C10" s="69"/>
      <c r="D10" s="69"/>
      <c r="E10" s="69"/>
      <c r="F10" s="69"/>
      <c r="G10" s="69"/>
      <c r="H10" s="69"/>
      <c r="I10" s="69"/>
      <c r="J10" s="125"/>
      <c r="K10" s="29" t="s">
        <v>9</v>
      </c>
      <c r="L10" s="45" t="str">
        <f>IF(資本金1="","",資本金1)</f>
        <v/>
      </c>
      <c r="M10" s="10" t="str">
        <f>入力用!M10</f>
        <v>万円</v>
      </c>
    </row>
    <row r="11" spans="1:13" ht="39" customHeight="1" x14ac:dyDescent="0.15">
      <c r="A11" s="28" t="s">
        <v>8</v>
      </c>
      <c r="B11" s="16" t="s">
        <v>22</v>
      </c>
      <c r="C11" s="151" t="str">
        <f>IF(代表者役職1="","",代表者役職1)</f>
        <v/>
      </c>
      <c r="D11" s="151"/>
      <c r="E11" s="30" t="s">
        <v>23</v>
      </c>
      <c r="F11" s="186" t="str">
        <f>IF(代表者氏名1="","",代表者氏名1)</f>
        <v/>
      </c>
      <c r="G11" s="186"/>
      <c r="H11" s="186"/>
      <c r="I11" s="54"/>
      <c r="J11" s="32"/>
      <c r="K11" s="33" t="s">
        <v>10</v>
      </c>
      <c r="L11" s="45" t="str">
        <f>IF(従業員数1="","",従業員数1)</f>
        <v/>
      </c>
      <c r="M11" s="10" t="str">
        <f>入力用!M11</f>
        <v>百万人</v>
      </c>
    </row>
    <row r="12" spans="1:13" ht="26.1" customHeight="1" x14ac:dyDescent="0.15">
      <c r="A12" s="180" t="s">
        <v>1</v>
      </c>
      <c r="B12" s="34" t="s">
        <v>2</v>
      </c>
      <c r="C12" s="164" t="str">
        <f>IF(郵便番号1="","",郵便番号1)</f>
        <v/>
      </c>
      <c r="D12" s="164"/>
      <c r="E12" s="189"/>
      <c r="F12" s="189"/>
      <c r="G12" s="189"/>
      <c r="H12" s="189"/>
      <c r="I12" s="189"/>
      <c r="J12" s="189"/>
      <c r="K12" s="189"/>
      <c r="L12" s="189"/>
      <c r="M12" s="35"/>
    </row>
    <row r="13" spans="1:13" ht="26.1" customHeight="1" x14ac:dyDescent="0.15">
      <c r="A13" s="180"/>
      <c r="B13" s="166" t="str">
        <f>IF(所在地1="","",所在地1)</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7</v>
      </c>
      <c r="B15" s="68" t="str">
        <f>IF(企業名2="","",企業名2)</f>
        <v/>
      </c>
      <c r="C15" s="69"/>
      <c r="D15" s="69"/>
      <c r="E15" s="69"/>
      <c r="F15" s="69"/>
      <c r="G15" s="69"/>
      <c r="H15" s="69"/>
      <c r="I15" s="69"/>
      <c r="J15" s="125"/>
      <c r="K15" s="29" t="s">
        <v>9</v>
      </c>
      <c r="L15" s="45" t="str">
        <f>IF(資本金2="","",資本金2)</f>
        <v/>
      </c>
      <c r="M15" s="10" t="str">
        <f>入力用!M15</f>
        <v>万円</v>
      </c>
    </row>
    <row r="16" spans="1:13" outlineLevel="1" x14ac:dyDescent="0.15">
      <c r="A16" s="28" t="s">
        <v>8</v>
      </c>
      <c r="B16" s="16" t="s">
        <v>22</v>
      </c>
      <c r="C16" s="151" t="str">
        <f>IF(代表者役職2="","",代表者役職2)</f>
        <v/>
      </c>
      <c r="D16" s="151"/>
      <c r="E16" s="30" t="s">
        <v>23</v>
      </c>
      <c r="F16" s="69" t="str">
        <f>IF(代表者氏名1="","",代表者氏名1)</f>
        <v/>
      </c>
      <c r="G16" s="69"/>
      <c r="H16" s="69"/>
      <c r="I16" s="69"/>
      <c r="J16" s="125"/>
      <c r="K16" s="33" t="s">
        <v>10</v>
      </c>
      <c r="L16" s="45" t="str">
        <f>IF(従業員数2="","",従業員数2)</f>
        <v/>
      </c>
      <c r="M16" s="10" t="str">
        <f>入力用!M16</f>
        <v>人</v>
      </c>
    </row>
    <row r="17" spans="1:14" outlineLevel="1" x14ac:dyDescent="0.15">
      <c r="A17" s="180" t="s">
        <v>1</v>
      </c>
      <c r="B17" s="34" t="s">
        <v>2</v>
      </c>
      <c r="C17" s="164" t="str">
        <f>IF(郵便番号2="","",郵便番号2)</f>
        <v/>
      </c>
      <c r="D17" s="164"/>
      <c r="E17" s="189"/>
      <c r="F17" s="189"/>
      <c r="G17" s="189"/>
      <c r="H17" s="189"/>
      <c r="I17" s="189"/>
      <c r="J17" s="189"/>
      <c r="K17" s="189"/>
      <c r="L17" s="189"/>
      <c r="M17" s="35"/>
    </row>
    <row r="18" spans="1:14" outlineLevel="1" x14ac:dyDescent="0.15">
      <c r="A18" s="180"/>
      <c r="B18" s="166" t="str">
        <f>IF(所在地2="","",所在地2)</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7</v>
      </c>
      <c r="B20" s="68" t="str">
        <f>IF(企業名3="","",企業名3)</f>
        <v/>
      </c>
      <c r="C20" s="69"/>
      <c r="D20" s="69"/>
      <c r="E20" s="69"/>
      <c r="F20" s="69"/>
      <c r="G20" s="69"/>
      <c r="H20" s="69"/>
      <c r="I20" s="69"/>
      <c r="J20" s="125"/>
      <c r="K20" s="29" t="s">
        <v>9</v>
      </c>
      <c r="L20" s="45" t="str">
        <f>IF(資本金3="","",資本金3)</f>
        <v/>
      </c>
      <c r="M20" s="10" t="str">
        <f>入力用!M20</f>
        <v>万円</v>
      </c>
      <c r="N20" s="15"/>
    </row>
    <row r="21" spans="1:14" outlineLevel="1" x14ac:dyDescent="0.15">
      <c r="A21" s="28" t="s">
        <v>8</v>
      </c>
      <c r="B21" s="16" t="s">
        <v>22</v>
      </c>
      <c r="C21" s="151" t="str">
        <f>IF(代表者役職3="","",代表者役職3)</f>
        <v/>
      </c>
      <c r="D21" s="151"/>
      <c r="E21" s="30" t="s">
        <v>23</v>
      </c>
      <c r="F21" s="69" t="str">
        <f>IF(代表者氏名3="","",代表者氏名3)</f>
        <v/>
      </c>
      <c r="G21" s="69"/>
      <c r="H21" s="69"/>
      <c r="I21" s="69"/>
      <c r="J21" s="125"/>
      <c r="K21" s="33" t="s">
        <v>10</v>
      </c>
      <c r="L21" s="45" t="str">
        <f>IF(従業員数3="","",従業員数3)</f>
        <v/>
      </c>
      <c r="M21" s="10" t="str">
        <f>入力用!M21</f>
        <v>人</v>
      </c>
    </row>
    <row r="22" spans="1:14" outlineLevel="1" x14ac:dyDescent="0.15">
      <c r="A22" s="180" t="s">
        <v>1</v>
      </c>
      <c r="B22" s="34" t="s">
        <v>2</v>
      </c>
      <c r="C22" s="164" t="str">
        <f>IF(郵便番号3="","",郵便番号3)</f>
        <v/>
      </c>
      <c r="D22" s="164"/>
      <c r="E22" s="189"/>
      <c r="F22" s="189"/>
      <c r="G22" s="189"/>
      <c r="H22" s="189"/>
      <c r="I22" s="189"/>
      <c r="J22" s="189"/>
      <c r="K22" s="189"/>
      <c r="L22" s="189"/>
      <c r="M22" s="35"/>
    </row>
    <row r="23" spans="1:14" outlineLevel="1" x14ac:dyDescent="0.15">
      <c r="A23" s="180"/>
      <c r="B23" s="166" t="str">
        <f>IF(所在地3="","",所在地3)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ht="20.100000000000001" customHeight="1" x14ac:dyDescent="0.15">
      <c r="A25" s="56" t="s">
        <v>93</v>
      </c>
      <c r="B25" s="180" t="s">
        <v>51</v>
      </c>
      <c r="C25" s="186"/>
      <c r="D25" s="199"/>
      <c r="E25" s="180" t="s">
        <v>52</v>
      </c>
      <c r="F25" s="186"/>
      <c r="G25" s="186"/>
      <c r="H25" s="186"/>
      <c r="I25" s="199"/>
      <c r="J25" s="198" t="s">
        <v>1</v>
      </c>
      <c r="K25" s="189"/>
      <c r="L25" s="189"/>
      <c r="M25" s="193"/>
    </row>
    <row r="26" spans="1:14" ht="20.100000000000001" customHeight="1" x14ac:dyDescent="0.15">
      <c r="A26" s="161" t="str">
        <f>IF(開発者名1="","",開発者名1)</f>
        <v/>
      </c>
      <c r="B26" s="163" t="str">
        <f>IF(開発者勤務先1="","",開発者勤務先1)</f>
        <v/>
      </c>
      <c r="C26" s="164"/>
      <c r="D26" s="165"/>
      <c r="E26" s="133" t="str">
        <f>IF(開発者所属1="","",開発者所属1)</f>
        <v/>
      </c>
      <c r="F26" s="134"/>
      <c r="G26" s="134"/>
      <c r="H26" s="134"/>
      <c r="I26" s="135"/>
      <c r="J26" s="136" t="str">
        <f>IF(開発者所在地1="","","〒"&amp;開発者郵便番号1&amp;" "&amp;開発者所在地1)</f>
        <v/>
      </c>
      <c r="K26" s="137"/>
      <c r="L26" s="137"/>
      <c r="M26" s="138"/>
    </row>
    <row r="27" spans="1:14" ht="20.100000000000001" customHeight="1" x14ac:dyDescent="0.15">
      <c r="A27" s="182"/>
      <c r="B27" s="166"/>
      <c r="C27" s="167"/>
      <c r="D27" s="168"/>
      <c r="E27" s="133" t="str">
        <f>IF(開発者役職1="","",開発者役職1)</f>
        <v/>
      </c>
      <c r="F27" s="134"/>
      <c r="G27" s="134"/>
      <c r="H27" s="134"/>
      <c r="I27" s="135"/>
      <c r="J27" s="139"/>
      <c r="K27" s="140"/>
      <c r="L27" s="140"/>
      <c r="M27" s="141"/>
    </row>
    <row r="28" spans="1:14" ht="20.100000000000001" customHeight="1" x14ac:dyDescent="0.15">
      <c r="A28" s="161" t="str">
        <f>IF(開発者名2="","",開発者名2)</f>
        <v/>
      </c>
      <c r="B28" s="163" t="str">
        <f>IF(開発者勤務先2="","",開発者勤務先2)</f>
        <v/>
      </c>
      <c r="C28" s="164"/>
      <c r="D28" s="165"/>
      <c r="E28" s="133" t="str">
        <f>IF(開発者所属2="","",開発者所属2)</f>
        <v/>
      </c>
      <c r="F28" s="134"/>
      <c r="G28" s="134"/>
      <c r="H28" s="134"/>
      <c r="I28" s="135"/>
      <c r="J28" s="136" t="str">
        <f>IF(開発者所在地2="","","〒"&amp;開発者郵便番号2&amp;" "&amp;開発者所在地2)</f>
        <v/>
      </c>
      <c r="K28" s="137"/>
      <c r="L28" s="137"/>
      <c r="M28" s="138"/>
    </row>
    <row r="29" spans="1:14" ht="20.100000000000001" customHeight="1" x14ac:dyDescent="0.15">
      <c r="A29" s="182"/>
      <c r="B29" s="166"/>
      <c r="C29" s="167"/>
      <c r="D29" s="168"/>
      <c r="E29" s="133" t="str">
        <f>IF(開発者役職2="","",開発者役職2)</f>
        <v/>
      </c>
      <c r="F29" s="134"/>
      <c r="G29" s="134"/>
      <c r="H29" s="134"/>
      <c r="I29" s="135"/>
      <c r="J29" s="139"/>
      <c r="K29" s="140"/>
      <c r="L29" s="140"/>
      <c r="M29" s="141"/>
    </row>
    <row r="30" spans="1:14" ht="20.100000000000001" customHeight="1" x14ac:dyDescent="0.15">
      <c r="A30" s="161" t="str">
        <f>IF(開発者名3="","",開発者名3)</f>
        <v/>
      </c>
      <c r="B30" s="163" t="str">
        <f>IF(開発者勤務先3="","",開発者勤務先3)</f>
        <v/>
      </c>
      <c r="C30" s="164"/>
      <c r="D30" s="165"/>
      <c r="E30" s="133" t="str">
        <f>IF(開発者所属3="","",開発者所属3)</f>
        <v/>
      </c>
      <c r="F30" s="134"/>
      <c r="G30" s="134"/>
      <c r="H30" s="134"/>
      <c r="I30" s="135"/>
      <c r="J30" s="136" t="str">
        <f>IF(開発者所在地3="","","〒"&amp;開発者郵便番号3&amp;" "&amp;開発者所在地3)</f>
        <v/>
      </c>
      <c r="K30" s="137"/>
      <c r="L30" s="137"/>
      <c r="M30" s="138"/>
    </row>
    <row r="31" spans="1:14" ht="20.100000000000001" customHeight="1" x14ac:dyDescent="0.15">
      <c r="A31" s="182"/>
      <c r="B31" s="166"/>
      <c r="C31" s="167"/>
      <c r="D31" s="168"/>
      <c r="E31" s="133" t="str">
        <f>IF(開発者役職3="","",開発者役職3)</f>
        <v/>
      </c>
      <c r="F31" s="134"/>
      <c r="G31" s="134"/>
      <c r="H31" s="134"/>
      <c r="I31" s="135"/>
      <c r="J31" s="139"/>
      <c r="K31" s="140"/>
      <c r="L31" s="140"/>
      <c r="M31" s="141"/>
    </row>
    <row r="32" spans="1:14" ht="20.100000000000001" customHeight="1" x14ac:dyDescent="0.15">
      <c r="A32" s="161" t="str">
        <f>IF(開発者名4="","",開発者名4)</f>
        <v/>
      </c>
      <c r="B32" s="163" t="str">
        <f>IF(開発者勤務先4="","",開発者勤務先4)</f>
        <v/>
      </c>
      <c r="C32" s="164"/>
      <c r="D32" s="165"/>
      <c r="E32" s="133" t="str">
        <f>IF(開発者所属4="","",開発者所属4)</f>
        <v/>
      </c>
      <c r="F32" s="134"/>
      <c r="G32" s="134"/>
      <c r="H32" s="134"/>
      <c r="I32" s="135"/>
      <c r="J32" s="136" t="str">
        <f>IF(開発者所在地4="","","〒"&amp;開発者郵便番号4&amp;" "&amp;開発者所在地4)</f>
        <v/>
      </c>
      <c r="K32" s="137"/>
      <c r="L32" s="137"/>
      <c r="M32" s="138"/>
    </row>
    <row r="33" spans="1:13" ht="20.100000000000001" customHeight="1" x14ac:dyDescent="0.15">
      <c r="A33" s="182"/>
      <c r="B33" s="166"/>
      <c r="C33" s="167"/>
      <c r="D33" s="168"/>
      <c r="E33" s="133" t="str">
        <f>IF(開発者役職4="","",開発者役職4)</f>
        <v/>
      </c>
      <c r="F33" s="134"/>
      <c r="G33" s="134"/>
      <c r="H33" s="134"/>
      <c r="I33" s="135"/>
      <c r="J33" s="139"/>
      <c r="K33" s="140"/>
      <c r="L33" s="140"/>
      <c r="M33" s="141"/>
    </row>
    <row r="34" spans="1:13" ht="20.100000000000001" customHeight="1" x14ac:dyDescent="0.15">
      <c r="A34" s="161" t="str">
        <f>IF(開発者名5="","",開発者名5)</f>
        <v/>
      </c>
      <c r="B34" s="163" t="str">
        <f>IF(開発者勤務先5="","",開発者勤務先5)</f>
        <v/>
      </c>
      <c r="C34" s="164"/>
      <c r="D34" s="165"/>
      <c r="E34" s="133" t="str">
        <f>IF(開発者所属5="","",開発者所属5)</f>
        <v/>
      </c>
      <c r="F34" s="134"/>
      <c r="G34" s="134"/>
      <c r="H34" s="134"/>
      <c r="I34" s="135"/>
      <c r="J34" s="136" t="str">
        <f>IF(開発者所在地5="","","〒"&amp;開発者郵便番号5&amp;" "&amp;開発者所在地5)</f>
        <v/>
      </c>
      <c r="K34" s="137"/>
      <c r="L34" s="137"/>
      <c r="M34" s="138"/>
    </row>
    <row r="35" spans="1:13" ht="20.100000000000001" customHeight="1" x14ac:dyDescent="0.15">
      <c r="A35" s="182"/>
      <c r="B35" s="166"/>
      <c r="C35" s="167"/>
      <c r="D35" s="168"/>
      <c r="E35" s="133" t="str">
        <f>IF(開発者役職5="","",開発者役職5)</f>
        <v/>
      </c>
      <c r="F35" s="134"/>
      <c r="G35" s="134"/>
      <c r="H35" s="134"/>
      <c r="I35" s="135"/>
      <c r="J35" s="139"/>
      <c r="K35" s="140"/>
      <c r="L35" s="140"/>
      <c r="M35" s="141"/>
    </row>
    <row r="36" spans="1:13" ht="12.95" customHeight="1" outlineLevel="1" x14ac:dyDescent="0.15">
      <c r="A36" s="161" t="str">
        <f>IF(開発者名6="","",開発者名6)</f>
        <v/>
      </c>
      <c r="B36" s="163" t="str">
        <f>IF(開発者勤務先6="","",開発者勤務先6)</f>
        <v/>
      </c>
      <c r="C36" s="164"/>
      <c r="D36" s="165"/>
      <c r="E36" s="133" t="str">
        <f>IF(開発者所属6="","",開発者所属6)</f>
        <v/>
      </c>
      <c r="F36" s="134"/>
      <c r="G36" s="134"/>
      <c r="H36" s="134"/>
      <c r="I36" s="135"/>
      <c r="J36" s="136" t="str">
        <f>IF(開発者所在地6="","","〒"&amp;開発者郵便番号6&amp;" "&amp;開発者所在地6)</f>
        <v/>
      </c>
      <c r="K36" s="137"/>
      <c r="L36" s="137"/>
      <c r="M36" s="138"/>
    </row>
    <row r="37" spans="1:13" outlineLevel="1" x14ac:dyDescent="0.15">
      <c r="A37" s="182"/>
      <c r="B37" s="166"/>
      <c r="C37" s="167"/>
      <c r="D37" s="168"/>
      <c r="E37" s="133" t="str">
        <f>IF(開発者役職6="","",開発者役職6)</f>
        <v/>
      </c>
      <c r="F37" s="134"/>
      <c r="G37" s="134"/>
      <c r="H37" s="134"/>
      <c r="I37" s="135"/>
      <c r="J37" s="139"/>
      <c r="K37" s="140"/>
      <c r="L37" s="140"/>
      <c r="M37" s="141"/>
    </row>
    <row r="38" spans="1:13" ht="12.95" customHeight="1" outlineLevel="1" x14ac:dyDescent="0.15">
      <c r="A38" s="161" t="str">
        <f>IF(開発者名7="","",開発者名7)</f>
        <v/>
      </c>
      <c r="B38" s="163" t="str">
        <f>IF(開発者勤務先7="","",開発者勤務先7)</f>
        <v/>
      </c>
      <c r="C38" s="164"/>
      <c r="D38" s="165"/>
      <c r="E38" s="133" t="str">
        <f>IF(開発者所属7="","",開発者所属7)</f>
        <v/>
      </c>
      <c r="F38" s="134"/>
      <c r="G38" s="134"/>
      <c r="H38" s="134"/>
      <c r="I38" s="135"/>
      <c r="J38" s="136" t="str">
        <f>IF(開発者所在地7="","","〒"&amp;開発者郵便番号7&amp;" "&amp;開発者所在地7)</f>
        <v/>
      </c>
      <c r="K38" s="137"/>
      <c r="L38" s="137"/>
      <c r="M38" s="138"/>
    </row>
    <row r="39" spans="1:13" outlineLevel="1" x14ac:dyDescent="0.15">
      <c r="A39" s="182"/>
      <c r="B39" s="166"/>
      <c r="C39" s="167"/>
      <c r="D39" s="168"/>
      <c r="E39" s="133" t="str">
        <f>IF(開発者役職7="","",開発者役職7)</f>
        <v/>
      </c>
      <c r="F39" s="134"/>
      <c r="G39" s="134"/>
      <c r="H39" s="134"/>
      <c r="I39" s="135"/>
      <c r="J39" s="139"/>
      <c r="K39" s="140"/>
      <c r="L39" s="140"/>
      <c r="M39" s="141"/>
    </row>
    <row r="40" spans="1:13" ht="12.95" customHeight="1" outlineLevel="1" x14ac:dyDescent="0.15">
      <c r="A40" s="161" t="str">
        <f>IF(開発者名8="","",開発者名8)</f>
        <v/>
      </c>
      <c r="B40" s="163" t="str">
        <f>IF(開発者勤務先8="","",開発者勤務先8)</f>
        <v/>
      </c>
      <c r="C40" s="164"/>
      <c r="D40" s="165"/>
      <c r="E40" s="133" t="str">
        <f>IF(開発者所属8="","",開発者所属8)</f>
        <v/>
      </c>
      <c r="F40" s="134"/>
      <c r="G40" s="134"/>
      <c r="H40" s="134"/>
      <c r="I40" s="135"/>
      <c r="J40" s="136" t="str">
        <f>IF(開発者所在地8="","","〒"&amp;開発者郵便番号8&amp;" "&amp;開発者所在地8)</f>
        <v/>
      </c>
      <c r="K40" s="137"/>
      <c r="L40" s="137"/>
      <c r="M40" s="138"/>
    </row>
    <row r="41" spans="1:13" outlineLevel="1" x14ac:dyDescent="0.15">
      <c r="A41" s="162"/>
      <c r="B41" s="166"/>
      <c r="C41" s="167"/>
      <c r="D41" s="168"/>
      <c r="E41" s="133" t="str">
        <f>IF(開発者役職8="","",開発者役職8)</f>
        <v/>
      </c>
      <c r="F41" s="134"/>
      <c r="G41" s="134"/>
      <c r="H41" s="134"/>
      <c r="I41" s="135"/>
      <c r="J41" s="139"/>
      <c r="K41" s="140"/>
      <c r="L41" s="140"/>
      <c r="M41" s="141"/>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19</v>
      </c>
      <c r="B43" s="179" t="s">
        <v>6</v>
      </c>
      <c r="C43" s="180"/>
      <c r="D43" s="190" t="str">
        <f>IF(企業連絡者勤務先="","",企業連絡者勤務先)</f>
        <v/>
      </c>
      <c r="E43" s="191"/>
      <c r="F43" s="191"/>
      <c r="G43" s="191"/>
      <c r="H43" s="191"/>
      <c r="I43" s="191"/>
      <c r="J43" s="191"/>
      <c r="K43" s="191"/>
      <c r="L43" s="191"/>
      <c r="M43" s="192"/>
    </row>
    <row r="44" spans="1:13" x14ac:dyDescent="0.15">
      <c r="A44" s="179"/>
      <c r="B44" s="179" t="s">
        <v>95</v>
      </c>
      <c r="C44" s="180"/>
      <c r="D44" s="150" t="str">
        <f>IF(企業連絡者所属="","",企業連絡者所属)</f>
        <v/>
      </c>
      <c r="E44" s="151"/>
      <c r="F44" s="151"/>
      <c r="G44" s="151"/>
      <c r="H44" s="151"/>
      <c r="I44" s="151"/>
      <c r="J44" s="150" t="str">
        <f>IF(企業連絡者役職="","",企業連絡者役職)</f>
        <v/>
      </c>
      <c r="K44" s="151"/>
      <c r="L44" s="151"/>
      <c r="M44" s="152"/>
    </row>
    <row r="45" spans="1:13" x14ac:dyDescent="0.15">
      <c r="A45" s="179"/>
      <c r="B45" s="179" t="s">
        <v>1</v>
      </c>
      <c r="C45" s="180"/>
      <c r="D45" s="34" t="s">
        <v>2</v>
      </c>
      <c r="E45" s="164" t="str">
        <f>IF(企業連絡者郵便番号="","",企業連絡者郵便番号)</f>
        <v/>
      </c>
      <c r="F45" s="164"/>
      <c r="G45" s="189"/>
      <c r="H45" s="189"/>
      <c r="I45" s="189"/>
      <c r="J45" s="189"/>
      <c r="K45" s="189"/>
      <c r="L45" s="189"/>
      <c r="M45" s="193"/>
    </row>
    <row r="46" spans="1:13" x14ac:dyDescent="0.15">
      <c r="A46" s="179"/>
      <c r="B46" s="179"/>
      <c r="C46" s="180"/>
      <c r="D46" s="194" t="str">
        <f>IF(企業連絡者所在地="","",企業連絡者所在地)</f>
        <v/>
      </c>
      <c r="E46" s="195"/>
      <c r="F46" s="195"/>
      <c r="G46" s="195"/>
      <c r="H46" s="195"/>
      <c r="I46" s="195"/>
      <c r="J46" s="195"/>
      <c r="K46" s="195"/>
      <c r="L46" s="155"/>
      <c r="M46" s="196"/>
    </row>
    <row r="47" spans="1:13" x14ac:dyDescent="0.15">
      <c r="A47" s="179"/>
      <c r="B47" s="181" t="s">
        <v>18</v>
      </c>
      <c r="C47" s="179"/>
      <c r="D47" s="156" t="str">
        <f>IF(企業連絡者ふりがな="","",企業連絡者ふりがな)</f>
        <v/>
      </c>
      <c r="E47" s="157"/>
      <c r="F47" s="157"/>
      <c r="G47" s="157"/>
      <c r="H47" s="158"/>
      <c r="I47" s="28" t="s">
        <v>17</v>
      </c>
      <c r="J47" s="68" t="str">
        <f>IF(企業連絡者電話="","",企業連絡者電話)</f>
        <v/>
      </c>
      <c r="K47" s="69"/>
      <c r="L47" s="69"/>
      <c r="M47" s="125"/>
    </row>
    <row r="48" spans="1:13" x14ac:dyDescent="0.15">
      <c r="A48" s="179"/>
      <c r="B48" s="179"/>
      <c r="C48" s="179"/>
      <c r="D48" s="144" t="str">
        <f>IF(企業連絡者名="","",企業連絡者名)</f>
        <v/>
      </c>
      <c r="E48" s="145"/>
      <c r="F48" s="145"/>
      <c r="G48" s="145"/>
      <c r="H48" s="146"/>
      <c r="I48" s="28" t="s">
        <v>15</v>
      </c>
      <c r="J48" s="68" t="str">
        <f>IF(企業連絡者FAX="","",企業連絡者FAX)</f>
        <v/>
      </c>
      <c r="K48" s="69"/>
      <c r="L48" s="69"/>
      <c r="M48" s="125"/>
    </row>
    <row r="49" spans="1:13" x14ac:dyDescent="0.15">
      <c r="A49" s="179"/>
      <c r="B49" s="179"/>
      <c r="C49" s="179"/>
      <c r="D49" s="147"/>
      <c r="E49" s="148"/>
      <c r="F49" s="148"/>
      <c r="G49" s="148"/>
      <c r="H49" s="149"/>
      <c r="I49" s="28" t="s">
        <v>16</v>
      </c>
      <c r="J49" s="150" t="str">
        <f>IF(企業連絡者メアド="","",企業連絡者メアド)</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42" t="s">
        <v>73</v>
      </c>
      <c r="E51" s="142"/>
      <c r="F51" s="155" t="str">
        <f>IF(推薦団体名="","",推薦団体名)</f>
        <v/>
      </c>
      <c r="G51" s="155"/>
      <c r="H51" s="155"/>
      <c r="I51" s="155"/>
      <c r="J51" s="155"/>
      <c r="K51" s="155"/>
      <c r="L51" s="37"/>
      <c r="M51" s="37"/>
    </row>
    <row r="52" spans="1:13" ht="20.100000000000001" customHeight="1" x14ac:dyDescent="0.15">
      <c r="A52" s="2"/>
      <c r="B52" s="2"/>
      <c r="C52" s="2"/>
      <c r="D52" s="142" t="s">
        <v>74</v>
      </c>
      <c r="E52" s="142"/>
      <c r="F52" s="143" t="str">
        <f>IF(推薦団体代表者役職="","",推薦団体代表者役職)</f>
        <v/>
      </c>
      <c r="G52" s="143"/>
      <c r="H52" s="143"/>
      <c r="I52" s="143"/>
      <c r="J52" s="143"/>
      <c r="K52" s="143" t="str">
        <f>IF(推薦団体代表者名="","",推薦団体代表者名)</f>
        <v/>
      </c>
      <c r="L52" s="143"/>
      <c r="M52" s="2"/>
    </row>
    <row r="53" spans="1:13" x14ac:dyDescent="0.15">
      <c r="A53" s="2"/>
      <c r="B53" s="2"/>
      <c r="C53" s="2"/>
      <c r="D53" s="142" t="s">
        <v>75</v>
      </c>
      <c r="E53" s="142"/>
      <c r="F53" s="38" t="s">
        <v>2</v>
      </c>
      <c r="G53" s="178" t="str">
        <f>IF(推薦団体郵便番号="","",推薦団体郵便番号)</f>
        <v/>
      </c>
      <c r="H53" s="178"/>
      <c r="I53" s="155" t="str">
        <f>IF(推薦団体所在地="","",推薦団体所在地)</f>
        <v/>
      </c>
      <c r="J53" s="155"/>
      <c r="K53" s="155"/>
      <c r="L53" s="155"/>
      <c r="M53" s="155"/>
    </row>
    <row r="54" spans="1:13" ht="12.95" customHeight="1" x14ac:dyDescent="0.15">
      <c r="A54" s="2"/>
      <c r="B54" s="2"/>
      <c r="C54" s="2"/>
      <c r="D54" s="143" t="s">
        <v>76</v>
      </c>
      <c r="E54" s="143"/>
      <c r="F54" s="155" t="str">
        <f>IF(推薦団体連絡者所属="","",推薦団体連絡者所属)</f>
        <v/>
      </c>
      <c r="G54" s="155"/>
      <c r="H54" s="155"/>
      <c r="I54" s="155"/>
      <c r="J54" s="155"/>
      <c r="K54" s="155" t="str">
        <f>IF(推薦団体連絡者名="","",推薦団体連絡者名)</f>
        <v/>
      </c>
      <c r="L54" s="155"/>
      <c r="M54" s="177"/>
    </row>
    <row r="55" spans="1:13" ht="12.95" customHeight="1" x14ac:dyDescent="0.15">
      <c r="A55" s="2"/>
      <c r="B55" s="2"/>
      <c r="C55" s="2"/>
      <c r="D55" s="142" t="s">
        <v>77</v>
      </c>
      <c r="E55" s="142"/>
      <c r="F55" s="155" t="str">
        <f>IF(推薦団体連絡者役職="","",推薦団体連絡者役職)</f>
        <v/>
      </c>
      <c r="G55" s="155"/>
      <c r="H55" s="155"/>
      <c r="I55" s="155"/>
      <c r="J55" s="155"/>
      <c r="K55" s="155"/>
      <c r="L55" s="155"/>
      <c r="M55" s="177"/>
    </row>
    <row r="56" spans="1:13" ht="15" customHeight="1" x14ac:dyDescent="0.15">
      <c r="A56" s="2"/>
      <c r="B56" s="2"/>
      <c r="C56" s="2"/>
      <c r="D56" s="142" t="s">
        <v>78</v>
      </c>
      <c r="E56" s="142"/>
      <c r="F56" s="2" t="s">
        <v>26</v>
      </c>
      <c r="G56" s="143" t="str">
        <f>IF(推薦団体連絡者電話="","",推薦団体連絡者電話)</f>
        <v/>
      </c>
      <c r="H56" s="143"/>
      <c r="I56" s="143"/>
      <c r="J56" s="39" t="s">
        <v>27</v>
      </c>
      <c r="K56" s="176" t="str">
        <f>IF(推薦団体連絡者メアド="","",推薦団体連絡者メアド)</f>
        <v/>
      </c>
      <c r="L56" s="176"/>
      <c r="M56" s="176"/>
    </row>
    <row r="57" spans="1:13" x14ac:dyDescent="0.15">
      <c r="A57" s="2"/>
      <c r="B57" s="2"/>
      <c r="C57" s="160" t="s">
        <v>28</v>
      </c>
      <c r="D57" s="160"/>
      <c r="E57" s="160"/>
      <c r="F57" s="160"/>
      <c r="G57" s="160"/>
      <c r="H57" s="160"/>
      <c r="I57" s="160"/>
      <c r="J57" s="2"/>
      <c r="K57" s="40"/>
      <c r="L57" s="40"/>
      <c r="M57" s="40"/>
    </row>
    <row r="58" spans="1:13" x14ac:dyDescent="0.15">
      <c r="A58" s="2"/>
      <c r="B58" s="2"/>
      <c r="C58" s="41"/>
      <c r="D58" s="41"/>
      <c r="E58" s="41"/>
      <c r="F58" s="41"/>
      <c r="G58" s="41"/>
      <c r="H58" s="41"/>
      <c r="I58" s="41"/>
      <c r="J58" s="2"/>
      <c r="K58" s="40"/>
      <c r="L58" s="40"/>
      <c r="M58" s="40"/>
    </row>
    <row r="59" spans="1:13" x14ac:dyDescent="0.15">
      <c r="A59" s="50" t="s">
        <v>71</v>
      </c>
      <c r="B59" s="2"/>
      <c r="C59" s="41"/>
      <c r="D59" s="41"/>
      <c r="E59" s="41"/>
      <c r="F59" s="41"/>
      <c r="G59" s="159" t="str">
        <f>IF(アンケート="","",アンケート)</f>
        <v/>
      </c>
      <c r="H59" s="159"/>
      <c r="I59" s="159"/>
      <c r="J59" s="159"/>
      <c r="K59" s="159"/>
      <c r="L59" s="159"/>
      <c r="M59" s="159"/>
    </row>
    <row r="60" spans="1:13" x14ac:dyDescent="0.15">
      <c r="A60" s="50"/>
      <c r="B60" s="2"/>
      <c r="C60" s="41"/>
      <c r="D60" s="41"/>
      <c r="E60" s="41"/>
      <c r="F60" s="41"/>
      <c r="G60" s="41"/>
      <c r="H60" s="41"/>
      <c r="I60" s="41"/>
      <c r="J60" s="41"/>
      <c r="K60" s="41"/>
      <c r="L60" s="41"/>
      <c r="M60" s="41"/>
    </row>
    <row r="61" spans="1:13" ht="12.95" customHeight="1" x14ac:dyDescent="0.15">
      <c r="A61" s="153" t="s">
        <v>29</v>
      </c>
      <c r="B61" s="153"/>
      <c r="C61" s="153"/>
      <c r="D61" s="153"/>
      <c r="E61" s="153"/>
      <c r="F61" s="153"/>
      <c r="G61" s="153"/>
      <c r="H61" s="153"/>
      <c r="I61" s="153"/>
      <c r="J61" s="153"/>
      <c r="K61" s="153"/>
      <c r="L61" s="153"/>
      <c r="M61" s="153"/>
    </row>
  </sheetData>
  <mergeCells count="110">
    <mergeCell ref="A30:A31"/>
    <mergeCell ref="A32:A33"/>
    <mergeCell ref="A34:A35"/>
    <mergeCell ref="B30:D31"/>
    <mergeCell ref="B32:D33"/>
    <mergeCell ref="B34:D35"/>
    <mergeCell ref="E30:I30"/>
    <mergeCell ref="E31:I31"/>
    <mergeCell ref="E32:I32"/>
    <mergeCell ref="E33:I33"/>
    <mergeCell ref="E34:I34"/>
    <mergeCell ref="E35:I35"/>
    <mergeCell ref="J25:M25"/>
    <mergeCell ref="A26:A27"/>
    <mergeCell ref="A28:A29"/>
    <mergeCell ref="B25:D25"/>
    <mergeCell ref="B26:D27"/>
    <mergeCell ref="B28:D29"/>
    <mergeCell ref="E25:I25"/>
    <mergeCell ref="E26:I26"/>
    <mergeCell ref="E27:I27"/>
    <mergeCell ref="E28:I28"/>
    <mergeCell ref="E29:I29"/>
    <mergeCell ref="A17:A18"/>
    <mergeCell ref="C17:D17"/>
    <mergeCell ref="C11:D11"/>
    <mergeCell ref="F16:J16"/>
    <mergeCell ref="F21:J21"/>
    <mergeCell ref="C16:D16"/>
    <mergeCell ref="C21:D21"/>
    <mergeCell ref="A12:A13"/>
    <mergeCell ref="C12:D12"/>
    <mergeCell ref="B38:D39"/>
    <mergeCell ref="L1:M1"/>
    <mergeCell ref="A3:M3"/>
    <mergeCell ref="A7:M7"/>
    <mergeCell ref="G8:I8"/>
    <mergeCell ref="J8:M8"/>
    <mergeCell ref="B10:J10"/>
    <mergeCell ref="E12:L12"/>
    <mergeCell ref="F51:K51"/>
    <mergeCell ref="F11:H11"/>
    <mergeCell ref="D43:M43"/>
    <mergeCell ref="E45:F45"/>
    <mergeCell ref="G45:M45"/>
    <mergeCell ref="D46:M46"/>
    <mergeCell ref="B13:M13"/>
    <mergeCell ref="B15:J15"/>
    <mergeCell ref="E17:L17"/>
    <mergeCell ref="B18:M18"/>
    <mergeCell ref="B20:J20"/>
    <mergeCell ref="E22:L22"/>
    <mergeCell ref="B23:M23"/>
    <mergeCell ref="A22:A23"/>
    <mergeCell ref="C8:F8"/>
    <mergeCell ref="C22:D22"/>
    <mergeCell ref="A40:A41"/>
    <mergeCell ref="B40:D41"/>
    <mergeCell ref="J44:M44"/>
    <mergeCell ref="A24:M24"/>
    <mergeCell ref="B5:M5"/>
    <mergeCell ref="B6:M6"/>
    <mergeCell ref="G56:I56"/>
    <mergeCell ref="K56:M56"/>
    <mergeCell ref="M54:M55"/>
    <mergeCell ref="G53:H53"/>
    <mergeCell ref="I53:M53"/>
    <mergeCell ref="D51:E51"/>
    <mergeCell ref="A43:A49"/>
    <mergeCell ref="B43:C43"/>
    <mergeCell ref="B44:C44"/>
    <mergeCell ref="B45:C46"/>
    <mergeCell ref="B47:C49"/>
    <mergeCell ref="D56:E56"/>
    <mergeCell ref="D52:E52"/>
    <mergeCell ref="F52:J52"/>
    <mergeCell ref="K54:L55"/>
    <mergeCell ref="A36:A37"/>
    <mergeCell ref="A38:A39"/>
    <mergeCell ref="B36:D37"/>
    <mergeCell ref="D53:E53"/>
    <mergeCell ref="D54:E54"/>
    <mergeCell ref="D55:E55"/>
    <mergeCell ref="K52:L52"/>
    <mergeCell ref="D48:H49"/>
    <mergeCell ref="J48:M48"/>
    <mergeCell ref="J49:M49"/>
    <mergeCell ref="A61:M61"/>
    <mergeCell ref="A42:M42"/>
    <mergeCell ref="F54:J54"/>
    <mergeCell ref="F55:J55"/>
    <mergeCell ref="D47:H47"/>
    <mergeCell ref="J47:M47"/>
    <mergeCell ref="G59:M59"/>
    <mergeCell ref="D44:I44"/>
    <mergeCell ref="C57:I57"/>
    <mergeCell ref="E36:I36"/>
    <mergeCell ref="E37:I37"/>
    <mergeCell ref="E38:I38"/>
    <mergeCell ref="E39:I39"/>
    <mergeCell ref="E40:I40"/>
    <mergeCell ref="E41:I41"/>
    <mergeCell ref="J26:M27"/>
    <mergeCell ref="J28:M29"/>
    <mergeCell ref="J30:M31"/>
    <mergeCell ref="J32:M33"/>
    <mergeCell ref="J34:M35"/>
    <mergeCell ref="J36:M37"/>
    <mergeCell ref="J38:M39"/>
    <mergeCell ref="J40:M41"/>
  </mergeCells>
  <phoneticPr fontId="1"/>
  <dataValidations count="1">
    <dataValidation allowBlank="1" showErrorMessage="1" sqref="A61:M1048576 D54:E55 N1:XFD1048576 A43:C58 E45:E50 J22:J26 D57:E58 K45:K58 G22:I24 F1:F24 G1:J15 G17:J20 D43:D50 F45:I58 E43:I43 J43:J58 J40 K43 A40:B40 A38:B38 A36:B36 C1:D24 A1:B26 A28:B28 A30:B30 A32:B32 A34:B34 E1:E41 K1:M25 J28 J30 J32 J34 J36 J38 L43:M43 L45:M58" xr:uid="{9CD2FD6D-46FC-4335-B08C-80771164707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A770-9517-4716-A824-27E33D2FD06B}">
  <sheetPr>
    <tabColor rgb="FFFFC000"/>
  </sheetPr>
  <dimension ref="A1:N61"/>
  <sheetViews>
    <sheetView topLeftCell="A10" workbookViewId="0">
      <selection activeCell="P54" sqref="P54"/>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86</v>
      </c>
      <c r="B1" s="2"/>
      <c r="C1" s="2"/>
      <c r="D1" s="2"/>
      <c r="E1" s="2"/>
      <c r="F1" s="2"/>
      <c r="G1" s="2"/>
      <c r="H1" s="2"/>
      <c r="I1" s="2"/>
      <c r="J1" s="2"/>
      <c r="K1" s="24" t="s">
        <v>0</v>
      </c>
      <c r="L1" s="183" t="str">
        <f>IF(整理番号="","",整理番号)</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t="str">
        <f>申請書Ver</f>
        <v>Ver1.0</v>
      </c>
    </row>
    <row r="5" spans="1:13" ht="9" customHeight="1" x14ac:dyDescent="0.15">
      <c r="A5" s="25" t="s">
        <v>31</v>
      </c>
      <c r="B5" s="170" t="str">
        <f>IF(業績名ふりがな="","",業績名ふりがな)</f>
        <v/>
      </c>
      <c r="C5" s="171"/>
      <c r="D5" s="171"/>
      <c r="E5" s="171"/>
      <c r="F5" s="171"/>
      <c r="G5" s="171"/>
      <c r="H5" s="171"/>
      <c r="I5" s="171"/>
      <c r="J5" s="171"/>
      <c r="K5" s="171"/>
      <c r="L5" s="171"/>
      <c r="M5" s="172"/>
    </row>
    <row r="6" spans="1:13" ht="14.25" x14ac:dyDescent="0.15">
      <c r="A6" s="26" t="s">
        <v>32</v>
      </c>
      <c r="B6" s="173" t="str">
        <f>IF(業績名="","",業績名)</f>
        <v/>
      </c>
      <c r="C6" s="174"/>
      <c r="D6" s="174"/>
      <c r="E6" s="174"/>
      <c r="F6" s="174"/>
      <c r="G6" s="174"/>
      <c r="H6" s="174"/>
      <c r="I6" s="174"/>
      <c r="J6" s="174"/>
      <c r="K6" s="174"/>
      <c r="L6" s="174"/>
      <c r="M6" s="175"/>
    </row>
    <row r="7" spans="1:13" x14ac:dyDescent="0.15">
      <c r="A7" s="185" t="s">
        <v>85</v>
      </c>
      <c r="B7" s="185"/>
      <c r="C7" s="185"/>
      <c r="D7" s="185"/>
      <c r="E7" s="185"/>
      <c r="F7" s="185"/>
      <c r="G7" s="185"/>
      <c r="H7" s="185"/>
      <c r="I7" s="185"/>
      <c r="J7" s="185"/>
      <c r="K7" s="185"/>
      <c r="L7" s="185"/>
      <c r="M7" s="185"/>
    </row>
    <row r="8" spans="1:13" x14ac:dyDescent="0.15">
      <c r="A8" s="27" t="s">
        <v>3</v>
      </c>
      <c r="B8" s="27" t="s">
        <v>24</v>
      </c>
      <c r="C8" s="197" t="str">
        <f>IF(開発開始="","",開発開始)</f>
        <v/>
      </c>
      <c r="D8" s="197"/>
      <c r="E8" s="197"/>
      <c r="F8" s="197"/>
      <c r="G8" s="186" t="s">
        <v>4</v>
      </c>
      <c r="H8" s="186"/>
      <c r="I8" s="186"/>
      <c r="J8" s="187" t="str">
        <f>IF(開発終了="","",開発終了)</f>
        <v/>
      </c>
      <c r="K8" s="187"/>
      <c r="L8" s="187"/>
      <c r="M8" s="188"/>
    </row>
    <row r="9" spans="1:13" x14ac:dyDescent="0.15">
      <c r="A9" s="2"/>
      <c r="B9" s="2"/>
      <c r="C9" s="2"/>
      <c r="D9" s="2"/>
      <c r="E9" s="2"/>
      <c r="F9" s="2"/>
      <c r="G9" s="2"/>
      <c r="H9" s="2"/>
      <c r="I9" s="2"/>
      <c r="J9" s="2"/>
      <c r="K9" s="2"/>
      <c r="L9" s="2"/>
      <c r="M9" s="2"/>
    </row>
    <row r="10" spans="1:13" ht="39" customHeight="1" x14ac:dyDescent="0.15">
      <c r="A10" s="28" t="s">
        <v>7</v>
      </c>
      <c r="B10" s="68" t="str">
        <f>IF(企業名1="","",企業名1)</f>
        <v/>
      </c>
      <c r="C10" s="69"/>
      <c r="D10" s="69"/>
      <c r="E10" s="69"/>
      <c r="F10" s="69"/>
      <c r="G10" s="69"/>
      <c r="H10" s="69"/>
      <c r="I10" s="69"/>
      <c r="J10" s="125"/>
      <c r="K10" s="29" t="s">
        <v>9</v>
      </c>
      <c r="L10" s="45" t="str">
        <f>IF(資本金1="","",資本金1)</f>
        <v/>
      </c>
      <c r="M10" s="10" t="str">
        <f>入力用!M10</f>
        <v>万円</v>
      </c>
    </row>
    <row r="11" spans="1:13" ht="39" customHeight="1" x14ac:dyDescent="0.15">
      <c r="A11" s="28" t="s">
        <v>8</v>
      </c>
      <c r="B11" s="16" t="s">
        <v>22</v>
      </c>
      <c r="C11" s="151" t="str">
        <f>IF(代表者役職1="","",代表者役職1)</f>
        <v/>
      </c>
      <c r="D11" s="151"/>
      <c r="E11" s="30" t="s">
        <v>23</v>
      </c>
      <c r="F11" s="186" t="str">
        <f>IF(代表者氏名1="","",代表者氏名1)</f>
        <v/>
      </c>
      <c r="G11" s="186"/>
      <c r="H11" s="186"/>
      <c r="I11" s="31"/>
      <c r="J11" s="32"/>
      <c r="K11" s="33" t="s">
        <v>10</v>
      </c>
      <c r="L11" s="45" t="str">
        <f>IF(従業員数1="","",従業員数1)</f>
        <v/>
      </c>
      <c r="M11" s="10" t="str">
        <f>入力用!M11</f>
        <v>百万人</v>
      </c>
    </row>
    <row r="12" spans="1:13" ht="26.1" customHeight="1" x14ac:dyDescent="0.15">
      <c r="A12" s="180" t="s">
        <v>1</v>
      </c>
      <c r="B12" s="34" t="s">
        <v>2</v>
      </c>
      <c r="C12" s="164" t="str">
        <f>IF(郵便番号1="","",郵便番号1)</f>
        <v/>
      </c>
      <c r="D12" s="164"/>
      <c r="E12" s="189"/>
      <c r="F12" s="189"/>
      <c r="G12" s="189"/>
      <c r="H12" s="189"/>
      <c r="I12" s="189"/>
      <c r="J12" s="189"/>
      <c r="K12" s="189"/>
      <c r="L12" s="189"/>
      <c r="M12" s="35"/>
    </row>
    <row r="13" spans="1:13" ht="26.1" customHeight="1" x14ac:dyDescent="0.15">
      <c r="A13" s="180"/>
      <c r="B13" s="166" t="str">
        <f>IF(所在地1="","",所在地1)</f>
        <v/>
      </c>
      <c r="C13" s="167"/>
      <c r="D13" s="167"/>
      <c r="E13" s="167"/>
      <c r="F13" s="167"/>
      <c r="G13" s="167"/>
      <c r="H13" s="167"/>
      <c r="I13" s="167"/>
      <c r="J13" s="167"/>
      <c r="K13" s="167"/>
      <c r="L13" s="167"/>
      <c r="M13" s="168"/>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28" t="s">
        <v>7</v>
      </c>
      <c r="B15" s="68" t="str">
        <f>IF(企業名2="","",企業名2)</f>
        <v/>
      </c>
      <c r="C15" s="69"/>
      <c r="D15" s="69"/>
      <c r="E15" s="69"/>
      <c r="F15" s="69"/>
      <c r="G15" s="69"/>
      <c r="H15" s="69"/>
      <c r="I15" s="69"/>
      <c r="J15" s="125"/>
      <c r="K15" s="29" t="s">
        <v>9</v>
      </c>
      <c r="L15" s="45" t="str">
        <f>IF(資本金2="","",資本金2)</f>
        <v/>
      </c>
      <c r="M15" s="10" t="str">
        <f>入力用!M15</f>
        <v>万円</v>
      </c>
    </row>
    <row r="16" spans="1:13" hidden="1" outlineLevel="1" x14ac:dyDescent="0.15">
      <c r="A16" s="28" t="s">
        <v>8</v>
      </c>
      <c r="B16" s="16" t="s">
        <v>22</v>
      </c>
      <c r="C16" s="151" t="str">
        <f>IF(代表者役職2="","",代表者役職2)</f>
        <v/>
      </c>
      <c r="D16" s="151"/>
      <c r="E16" s="30" t="s">
        <v>23</v>
      </c>
      <c r="F16" s="69" t="str">
        <f>IF(代表者氏名1="","",代表者氏名1)</f>
        <v/>
      </c>
      <c r="G16" s="69"/>
      <c r="H16" s="69"/>
      <c r="I16" s="69"/>
      <c r="J16" s="125"/>
      <c r="K16" s="33" t="s">
        <v>10</v>
      </c>
      <c r="L16" s="45" t="str">
        <f>IF(従業員数2="","",従業員数2)</f>
        <v/>
      </c>
      <c r="M16" s="10" t="str">
        <f>入力用!M16</f>
        <v>人</v>
      </c>
    </row>
    <row r="17" spans="1:14" hidden="1" outlineLevel="1" x14ac:dyDescent="0.15">
      <c r="A17" s="180" t="s">
        <v>1</v>
      </c>
      <c r="B17" s="34" t="s">
        <v>2</v>
      </c>
      <c r="C17" s="164" t="str">
        <f>IF(郵便番号2="","",郵便番号2)</f>
        <v/>
      </c>
      <c r="D17" s="164"/>
      <c r="E17" s="189"/>
      <c r="F17" s="189"/>
      <c r="G17" s="189"/>
      <c r="H17" s="189"/>
      <c r="I17" s="189"/>
      <c r="J17" s="189"/>
      <c r="K17" s="189"/>
      <c r="L17" s="189"/>
      <c r="M17" s="35"/>
    </row>
    <row r="18" spans="1:14" hidden="1" outlineLevel="1" x14ac:dyDescent="0.15">
      <c r="A18" s="180"/>
      <c r="B18" s="166" t="str">
        <f>IF(所在地2="","",所在地2)</f>
        <v/>
      </c>
      <c r="C18" s="167"/>
      <c r="D18" s="167"/>
      <c r="E18" s="167"/>
      <c r="F18" s="167"/>
      <c r="G18" s="167"/>
      <c r="H18" s="167"/>
      <c r="I18" s="167"/>
      <c r="J18" s="167"/>
      <c r="K18" s="167"/>
      <c r="L18" s="167"/>
      <c r="M18" s="168"/>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28" t="s">
        <v>7</v>
      </c>
      <c r="B20" s="68" t="str">
        <f>IF(企業名3="","",企業名3)</f>
        <v/>
      </c>
      <c r="C20" s="69"/>
      <c r="D20" s="69"/>
      <c r="E20" s="69"/>
      <c r="F20" s="69"/>
      <c r="G20" s="69"/>
      <c r="H20" s="69"/>
      <c r="I20" s="69"/>
      <c r="J20" s="125"/>
      <c r="K20" s="29" t="s">
        <v>9</v>
      </c>
      <c r="L20" s="45" t="str">
        <f>IF(資本金3="","",資本金3)</f>
        <v/>
      </c>
      <c r="M20" s="10" t="str">
        <f>入力用!M20</f>
        <v>万円</v>
      </c>
      <c r="N20" s="15"/>
    </row>
    <row r="21" spans="1:14" hidden="1" outlineLevel="1" x14ac:dyDescent="0.15">
      <c r="A21" s="28" t="s">
        <v>8</v>
      </c>
      <c r="B21" s="16" t="s">
        <v>22</v>
      </c>
      <c r="C21" s="151" t="str">
        <f>IF(代表者役職3="","",代表者役職3)</f>
        <v/>
      </c>
      <c r="D21" s="151"/>
      <c r="E21" s="30" t="s">
        <v>23</v>
      </c>
      <c r="F21" s="69" t="str">
        <f>IF(代表者氏名3="","",代表者氏名3)</f>
        <v/>
      </c>
      <c r="G21" s="69"/>
      <c r="H21" s="69"/>
      <c r="I21" s="69"/>
      <c r="J21" s="125"/>
      <c r="K21" s="33" t="s">
        <v>10</v>
      </c>
      <c r="L21" s="45" t="str">
        <f>IF(従業員数3="","",従業員数3)</f>
        <v/>
      </c>
      <c r="M21" s="10" t="str">
        <f>入力用!M21</f>
        <v>人</v>
      </c>
    </row>
    <row r="22" spans="1:14" hidden="1" outlineLevel="1" x14ac:dyDescent="0.15">
      <c r="A22" s="180" t="s">
        <v>1</v>
      </c>
      <c r="B22" s="34" t="s">
        <v>2</v>
      </c>
      <c r="C22" s="164" t="str">
        <f>IF(郵便番号3="","",郵便番号3)</f>
        <v/>
      </c>
      <c r="D22" s="164"/>
      <c r="E22" s="189"/>
      <c r="F22" s="189"/>
      <c r="G22" s="189"/>
      <c r="H22" s="189"/>
      <c r="I22" s="189"/>
      <c r="J22" s="189"/>
      <c r="K22" s="189"/>
      <c r="L22" s="189"/>
      <c r="M22" s="35"/>
    </row>
    <row r="23" spans="1:14" hidden="1" outlineLevel="1" x14ac:dyDescent="0.15">
      <c r="A23" s="180"/>
      <c r="B23" s="166" t="str">
        <f>IF(所在地3="","",所在地3)</f>
        <v/>
      </c>
      <c r="C23" s="167"/>
      <c r="D23" s="167"/>
      <c r="E23" s="167"/>
      <c r="F23" s="167"/>
      <c r="G23" s="167"/>
      <c r="H23" s="167"/>
      <c r="I23" s="167"/>
      <c r="J23" s="167"/>
      <c r="K23" s="167"/>
      <c r="L23" s="167"/>
      <c r="M23" s="168"/>
    </row>
    <row r="24" spans="1:14" collapsed="1" x14ac:dyDescent="0.15">
      <c r="A24" s="169"/>
      <c r="B24" s="169"/>
      <c r="C24" s="169"/>
      <c r="D24" s="169"/>
      <c r="E24" s="169"/>
      <c r="F24" s="169"/>
      <c r="G24" s="169"/>
      <c r="H24" s="169"/>
      <c r="I24" s="169"/>
      <c r="J24" s="169"/>
      <c r="K24" s="169"/>
      <c r="L24" s="169"/>
      <c r="M24" s="169"/>
    </row>
    <row r="25" spans="1:14" ht="20.100000000000001" customHeight="1" x14ac:dyDescent="0.15">
      <c r="A25" s="179" t="s">
        <v>5</v>
      </c>
      <c r="B25" s="179"/>
      <c r="C25" s="180" t="s">
        <v>6</v>
      </c>
      <c r="D25" s="186"/>
      <c r="E25" s="199"/>
      <c r="F25" s="180" t="s">
        <v>11</v>
      </c>
      <c r="G25" s="186"/>
      <c r="H25" s="186"/>
      <c r="I25" s="186"/>
      <c r="J25" s="198" t="s">
        <v>1</v>
      </c>
      <c r="K25" s="189"/>
      <c r="L25" s="189"/>
      <c r="M25" s="193"/>
    </row>
    <row r="26" spans="1:14" ht="20.100000000000001" customHeight="1" x14ac:dyDescent="0.15">
      <c r="A26" s="200" t="str">
        <f>IF(開発者名1="","",開発者名1)</f>
        <v/>
      </c>
      <c r="B26" s="200"/>
      <c r="C26" s="201" t="str">
        <f>IF(開発者勤務先1="","",開発者勤務先1)</f>
        <v/>
      </c>
      <c r="D26" s="202"/>
      <c r="E26" s="203"/>
      <c r="F26" s="207" t="str">
        <f>IF(開発者所属1="","",開発者所属1)</f>
        <v/>
      </c>
      <c r="G26" s="208"/>
      <c r="H26" s="208"/>
      <c r="I26" s="208"/>
      <c r="J26" s="34" t="s">
        <v>2</v>
      </c>
      <c r="K26" s="16" t="str">
        <f>IF(開発者郵便番号1="","",開発者郵便番号1)</f>
        <v/>
      </c>
      <c r="L26" s="30"/>
      <c r="M26" s="36"/>
    </row>
    <row r="27" spans="1:14" ht="20.100000000000001" customHeight="1" x14ac:dyDescent="0.15">
      <c r="A27" s="200"/>
      <c r="B27" s="200"/>
      <c r="C27" s="204"/>
      <c r="D27" s="205"/>
      <c r="E27" s="206"/>
      <c r="F27" s="194" t="str">
        <f>IF(開発者役職1="","",開発者役職1)</f>
        <v/>
      </c>
      <c r="G27" s="195"/>
      <c r="H27" s="195"/>
      <c r="I27" s="195"/>
      <c r="J27" s="194" t="str">
        <f>IF(開発者所在地1="","",開発者所在地1)</f>
        <v/>
      </c>
      <c r="K27" s="195"/>
      <c r="L27" s="195"/>
      <c r="M27" s="209"/>
    </row>
    <row r="28" spans="1:14" ht="20.100000000000001" customHeight="1" x14ac:dyDescent="0.15">
      <c r="A28" s="200" t="str">
        <f>IF(開発者名2="","",開発者名2)</f>
        <v/>
      </c>
      <c r="B28" s="200"/>
      <c r="C28" s="201" t="str">
        <f>IF(開発者勤務先2="","",開発者勤務先2)</f>
        <v/>
      </c>
      <c r="D28" s="202"/>
      <c r="E28" s="203"/>
      <c r="F28" s="207" t="str">
        <f>IF(開発者所属2="","",開発者所属2)</f>
        <v/>
      </c>
      <c r="G28" s="208"/>
      <c r="H28" s="208"/>
      <c r="I28" s="208"/>
      <c r="J28" s="34" t="s">
        <v>2</v>
      </c>
      <c r="K28" s="16" t="str">
        <f>IF(開発者郵便番号2="","",開発者郵便番号2)</f>
        <v/>
      </c>
      <c r="L28" s="30"/>
      <c r="M28" s="36"/>
    </row>
    <row r="29" spans="1:14" ht="20.100000000000001" customHeight="1" x14ac:dyDescent="0.15">
      <c r="A29" s="200"/>
      <c r="B29" s="200"/>
      <c r="C29" s="204"/>
      <c r="D29" s="205"/>
      <c r="E29" s="206"/>
      <c r="F29" s="194" t="str">
        <f>IF(開発者役職2="","",開発者役職2)</f>
        <v/>
      </c>
      <c r="G29" s="195"/>
      <c r="H29" s="195"/>
      <c r="I29" s="195"/>
      <c r="J29" s="194" t="str">
        <f>IF(開発者所在地2="","",開発者所在地2)</f>
        <v/>
      </c>
      <c r="K29" s="195"/>
      <c r="L29" s="195"/>
      <c r="M29" s="209"/>
    </row>
    <row r="30" spans="1:14" ht="20.100000000000001" customHeight="1" x14ac:dyDescent="0.15">
      <c r="A30" s="200" t="str">
        <f>IF(開発者名3="","",開発者名3)</f>
        <v/>
      </c>
      <c r="B30" s="200"/>
      <c r="C30" s="201" t="str">
        <f>IF(開発者勤務先3="","",開発者勤務先3)</f>
        <v/>
      </c>
      <c r="D30" s="202"/>
      <c r="E30" s="203"/>
      <c r="F30" s="207" t="str">
        <f>IF(開発者所属3="","",開発者所属3)</f>
        <v/>
      </c>
      <c r="G30" s="208"/>
      <c r="H30" s="208"/>
      <c r="I30" s="208"/>
      <c r="J30" s="34" t="s">
        <v>2</v>
      </c>
      <c r="K30" s="16" t="str">
        <f>IF(開発者郵便番号3="","",開発者郵便番号3)</f>
        <v/>
      </c>
      <c r="L30" s="30"/>
      <c r="M30" s="36"/>
    </row>
    <row r="31" spans="1:14" ht="20.100000000000001" customHeight="1" x14ac:dyDescent="0.15">
      <c r="A31" s="200"/>
      <c r="B31" s="200"/>
      <c r="C31" s="204"/>
      <c r="D31" s="205"/>
      <c r="E31" s="206"/>
      <c r="F31" s="194" t="str">
        <f>IF(開発者役職3="","",開発者役職3)</f>
        <v/>
      </c>
      <c r="G31" s="195"/>
      <c r="H31" s="195"/>
      <c r="I31" s="195"/>
      <c r="J31" s="194" t="str">
        <f>IF(開発者所在地3="","",開発者所在地3)</f>
        <v/>
      </c>
      <c r="K31" s="195"/>
      <c r="L31" s="195"/>
      <c r="M31" s="209"/>
    </row>
    <row r="32" spans="1:14" ht="20.100000000000001" customHeight="1" x14ac:dyDescent="0.15">
      <c r="A32" s="200" t="str">
        <f>IF(開発者名4="","",開発者名4)</f>
        <v/>
      </c>
      <c r="B32" s="200"/>
      <c r="C32" s="201" t="str">
        <f>IF(開発者勤務先4="","",開発者勤務先4)</f>
        <v/>
      </c>
      <c r="D32" s="202"/>
      <c r="E32" s="203"/>
      <c r="F32" s="207" t="str">
        <f>IF(開発者所属4="","",開発者所属4)</f>
        <v/>
      </c>
      <c r="G32" s="208"/>
      <c r="H32" s="208"/>
      <c r="I32" s="208"/>
      <c r="J32" s="34" t="s">
        <v>2</v>
      </c>
      <c r="K32" s="16" t="str">
        <f>IF(開発者郵便番号4="","",開発者郵便番号4)</f>
        <v/>
      </c>
      <c r="L32" s="30"/>
      <c r="M32" s="36"/>
    </row>
    <row r="33" spans="1:13" ht="20.100000000000001" customHeight="1" x14ac:dyDescent="0.15">
      <c r="A33" s="200"/>
      <c r="B33" s="200"/>
      <c r="C33" s="204"/>
      <c r="D33" s="205"/>
      <c r="E33" s="206"/>
      <c r="F33" s="194" t="str">
        <f>IF(開発者役職4="","",開発者役職4)</f>
        <v/>
      </c>
      <c r="G33" s="195"/>
      <c r="H33" s="195"/>
      <c r="I33" s="195"/>
      <c r="J33" s="194" t="str">
        <f>IF(開発者所在地4="","",開発者所在地4)</f>
        <v/>
      </c>
      <c r="K33" s="195"/>
      <c r="L33" s="195"/>
      <c r="M33" s="209"/>
    </row>
    <row r="34" spans="1:13" ht="20.100000000000001" customHeight="1" x14ac:dyDescent="0.15">
      <c r="A34" s="200" t="str">
        <f>IF(開発者名5="","",開発者名5)</f>
        <v/>
      </c>
      <c r="B34" s="200"/>
      <c r="C34" s="201" t="str">
        <f>IF(開発者勤務先5="","",開発者勤務先5)</f>
        <v/>
      </c>
      <c r="D34" s="202"/>
      <c r="E34" s="203"/>
      <c r="F34" s="207" t="str">
        <f>IF(開発者所属5="","",開発者所属5)</f>
        <v/>
      </c>
      <c r="G34" s="208"/>
      <c r="H34" s="208"/>
      <c r="I34" s="208"/>
      <c r="J34" s="34" t="s">
        <v>2</v>
      </c>
      <c r="K34" s="16" t="str">
        <f>IF(開発者郵便番号5="","",開発者郵便番号5)</f>
        <v/>
      </c>
      <c r="L34" s="30"/>
      <c r="M34" s="36"/>
    </row>
    <row r="35" spans="1:13" ht="20.100000000000001" customHeight="1" x14ac:dyDescent="0.15">
      <c r="A35" s="200"/>
      <c r="B35" s="200"/>
      <c r="C35" s="204"/>
      <c r="D35" s="205"/>
      <c r="E35" s="206"/>
      <c r="F35" s="194" t="str">
        <f>IF(開発者役職5="","",開発者役職5)</f>
        <v/>
      </c>
      <c r="G35" s="195"/>
      <c r="H35" s="195"/>
      <c r="I35" s="195"/>
      <c r="J35" s="194" t="str">
        <f>IF(開発者所在地5="","",開発者所在地5)</f>
        <v/>
      </c>
      <c r="K35" s="195"/>
      <c r="L35" s="195"/>
      <c r="M35" s="209"/>
    </row>
    <row r="36" spans="1:13" ht="12.95" hidden="1" customHeight="1" outlineLevel="1" x14ac:dyDescent="0.15">
      <c r="A36" s="200" t="str">
        <f>IF(開発者名6="","",開発者名6)</f>
        <v/>
      </c>
      <c r="B36" s="200"/>
      <c r="C36" s="201" t="str">
        <f>IF(開発者勤務先6="","",開発者勤務先6)</f>
        <v/>
      </c>
      <c r="D36" s="202"/>
      <c r="E36" s="203"/>
      <c r="F36" s="207" t="str">
        <f>IF(開発者所属6="","",開発者所属6)</f>
        <v/>
      </c>
      <c r="G36" s="208"/>
      <c r="H36" s="208"/>
      <c r="I36" s="208"/>
      <c r="J36" s="34" t="s">
        <v>2</v>
      </c>
      <c r="K36" s="16" t="str">
        <f>IF(開発者郵便番号6="","",開発者郵便番号6)</f>
        <v/>
      </c>
      <c r="L36" s="30"/>
      <c r="M36" s="36"/>
    </row>
    <row r="37" spans="1:13" hidden="1" outlineLevel="1" x14ac:dyDescent="0.15">
      <c r="A37" s="200"/>
      <c r="B37" s="200"/>
      <c r="C37" s="204"/>
      <c r="D37" s="205"/>
      <c r="E37" s="206"/>
      <c r="F37" s="194" t="str">
        <f>IF(開発者役職6="","",開発者役職6)</f>
        <v/>
      </c>
      <c r="G37" s="195"/>
      <c r="H37" s="195"/>
      <c r="I37" s="195"/>
      <c r="J37" s="194" t="str">
        <f>IF(開発者所在地6="","",開発者所在地6)</f>
        <v/>
      </c>
      <c r="K37" s="195"/>
      <c r="L37" s="195"/>
      <c r="M37" s="209"/>
    </row>
    <row r="38" spans="1:13" ht="12.95" hidden="1" customHeight="1" outlineLevel="1" x14ac:dyDescent="0.15">
      <c r="A38" s="200" t="str">
        <f>IF(開発者名7="","",開発者名7)</f>
        <v/>
      </c>
      <c r="B38" s="200"/>
      <c r="C38" s="201" t="str">
        <f>IF(開発者勤務先7="","",開発者勤務先7)</f>
        <v/>
      </c>
      <c r="D38" s="202"/>
      <c r="E38" s="203"/>
      <c r="F38" s="207" t="str">
        <f>IF(開発者所属7="","",開発者所属7)</f>
        <v/>
      </c>
      <c r="G38" s="208"/>
      <c r="H38" s="208"/>
      <c r="I38" s="208"/>
      <c r="J38" s="34" t="s">
        <v>2</v>
      </c>
      <c r="K38" s="16" t="str">
        <f>IF(開発者郵便番号7="","",開発者郵便番号7)</f>
        <v/>
      </c>
      <c r="L38" s="30"/>
      <c r="M38" s="36"/>
    </row>
    <row r="39" spans="1:13" hidden="1" outlineLevel="1" x14ac:dyDescent="0.15">
      <c r="A39" s="200"/>
      <c r="B39" s="200"/>
      <c r="C39" s="204"/>
      <c r="D39" s="205"/>
      <c r="E39" s="206"/>
      <c r="F39" s="194" t="str">
        <f>IF(開発者役職7="","",開発者役職7)</f>
        <v/>
      </c>
      <c r="G39" s="195"/>
      <c r="H39" s="195"/>
      <c r="I39" s="195"/>
      <c r="J39" s="194" t="str">
        <f>IF(開発者所在地7="","",開発者所在地7)</f>
        <v/>
      </c>
      <c r="K39" s="195"/>
      <c r="L39" s="195"/>
      <c r="M39" s="209"/>
    </row>
    <row r="40" spans="1:13" ht="12.95" hidden="1" customHeight="1" outlineLevel="1" x14ac:dyDescent="0.15">
      <c r="A40" s="200" t="str">
        <f>IF(開発者名8="","",開発者名8)</f>
        <v/>
      </c>
      <c r="B40" s="200"/>
      <c r="C40" s="201" t="str">
        <f>IF(開発者勤務先8="","",開発者勤務先8)</f>
        <v/>
      </c>
      <c r="D40" s="202"/>
      <c r="E40" s="203"/>
      <c r="F40" s="207" t="str">
        <f>IF(開発者所属8="","",開発者所属8)</f>
        <v/>
      </c>
      <c r="G40" s="208"/>
      <c r="H40" s="208"/>
      <c r="I40" s="208"/>
      <c r="J40" s="34" t="s">
        <v>2</v>
      </c>
      <c r="K40" s="16" t="str">
        <f>IF(開発者郵便番号8="","",開発者郵便番号8)</f>
        <v/>
      </c>
      <c r="L40" s="30"/>
      <c r="M40" s="36"/>
    </row>
    <row r="41" spans="1:13" hidden="1" outlineLevel="1" x14ac:dyDescent="0.15">
      <c r="A41" s="200"/>
      <c r="B41" s="200"/>
      <c r="C41" s="204"/>
      <c r="D41" s="205"/>
      <c r="E41" s="206"/>
      <c r="F41" s="194" t="str">
        <f>IF(開発者役職8="","",開発者役職8)</f>
        <v/>
      </c>
      <c r="G41" s="195"/>
      <c r="H41" s="195"/>
      <c r="I41" s="195"/>
      <c r="J41" s="194" t="str">
        <f>IF(開発者所在地8="","",開発者所在地8)</f>
        <v/>
      </c>
      <c r="K41" s="195"/>
      <c r="L41" s="195"/>
      <c r="M41" s="209"/>
    </row>
    <row r="42" spans="1:13" ht="39" customHeight="1" collapsed="1" x14ac:dyDescent="0.15">
      <c r="A42" s="154" t="s">
        <v>69</v>
      </c>
      <c r="B42" s="154"/>
      <c r="C42" s="154"/>
      <c r="D42" s="154"/>
      <c r="E42" s="154"/>
      <c r="F42" s="154"/>
      <c r="G42" s="154"/>
      <c r="H42" s="154"/>
      <c r="I42" s="154"/>
      <c r="J42" s="154"/>
      <c r="K42" s="154"/>
      <c r="L42" s="154"/>
      <c r="M42" s="154"/>
    </row>
    <row r="43" spans="1:13" x14ac:dyDescent="0.15">
      <c r="A43" s="179" t="s">
        <v>19</v>
      </c>
      <c r="B43" s="179" t="s">
        <v>6</v>
      </c>
      <c r="C43" s="180"/>
      <c r="D43" s="190" t="str">
        <f>IF(企業連絡者勤務先="","",企業連絡者勤務先)</f>
        <v/>
      </c>
      <c r="E43" s="191"/>
      <c r="F43" s="191"/>
      <c r="G43" s="191"/>
      <c r="H43" s="191"/>
      <c r="I43" s="191"/>
      <c r="J43" s="191"/>
      <c r="K43" s="191"/>
      <c r="L43" s="191"/>
      <c r="M43" s="192"/>
    </row>
    <row r="44" spans="1:13" x14ac:dyDescent="0.15">
      <c r="A44" s="179"/>
      <c r="B44" s="179" t="s">
        <v>87</v>
      </c>
      <c r="C44" s="180"/>
      <c r="D44" s="150" t="str">
        <f>IF(企業連絡者所属="","",企業連絡者所属)</f>
        <v/>
      </c>
      <c r="E44" s="151"/>
      <c r="F44" s="151"/>
      <c r="G44" s="151"/>
      <c r="H44" s="151"/>
      <c r="I44" s="151"/>
      <c r="J44" s="129" t="s">
        <v>88</v>
      </c>
      <c r="K44" s="131"/>
      <c r="L44" s="150" t="str">
        <f>IF(企業連絡者役職="","",企業連絡者役職)</f>
        <v/>
      </c>
      <c r="M44" s="152"/>
    </row>
    <row r="45" spans="1:13" x14ac:dyDescent="0.15">
      <c r="A45" s="179"/>
      <c r="B45" s="179" t="s">
        <v>1</v>
      </c>
      <c r="C45" s="180"/>
      <c r="D45" s="34" t="s">
        <v>2</v>
      </c>
      <c r="E45" s="164" t="str">
        <f>IF(企業連絡者郵便番号="","",企業連絡者郵便番号)</f>
        <v/>
      </c>
      <c r="F45" s="164"/>
      <c r="G45" s="189"/>
      <c r="H45" s="189"/>
      <c r="I45" s="189"/>
      <c r="J45" s="189"/>
      <c r="K45" s="189"/>
      <c r="L45" s="189"/>
      <c r="M45" s="193"/>
    </row>
    <row r="46" spans="1:13" x14ac:dyDescent="0.15">
      <c r="A46" s="179"/>
      <c r="B46" s="179"/>
      <c r="C46" s="180"/>
      <c r="D46" s="194" t="str">
        <f>IF(企業連絡者所在地="","",企業連絡者所在地)</f>
        <v/>
      </c>
      <c r="E46" s="195"/>
      <c r="F46" s="195"/>
      <c r="G46" s="195"/>
      <c r="H46" s="195"/>
      <c r="I46" s="195"/>
      <c r="J46" s="195"/>
      <c r="K46" s="195"/>
      <c r="L46" s="155"/>
      <c r="M46" s="196"/>
    </row>
    <row r="47" spans="1:13" x14ac:dyDescent="0.15">
      <c r="A47" s="179"/>
      <c r="B47" s="181" t="s">
        <v>18</v>
      </c>
      <c r="C47" s="179"/>
      <c r="D47" s="156" t="str">
        <f>IF(企業連絡者ふりがな="","",企業連絡者ふりがな)</f>
        <v/>
      </c>
      <c r="E47" s="157"/>
      <c r="F47" s="157"/>
      <c r="G47" s="157"/>
      <c r="H47" s="158"/>
      <c r="I47" s="28" t="s">
        <v>17</v>
      </c>
      <c r="J47" s="68" t="str">
        <f>IF(企業連絡者電話="","",企業連絡者電話)</f>
        <v/>
      </c>
      <c r="K47" s="69"/>
      <c r="L47" s="69"/>
      <c r="M47" s="125"/>
    </row>
    <row r="48" spans="1:13" x14ac:dyDescent="0.15">
      <c r="A48" s="179"/>
      <c r="B48" s="179"/>
      <c r="C48" s="179"/>
      <c r="D48" s="144" t="str">
        <f>IF(企業連絡者名="","",企業連絡者名)</f>
        <v/>
      </c>
      <c r="E48" s="145"/>
      <c r="F48" s="145"/>
      <c r="G48" s="145"/>
      <c r="H48" s="146"/>
      <c r="I48" s="28" t="s">
        <v>15</v>
      </c>
      <c r="J48" s="68" t="str">
        <f>IF(企業連絡者FAX="","",企業連絡者FAX)</f>
        <v/>
      </c>
      <c r="K48" s="69"/>
      <c r="L48" s="69"/>
      <c r="M48" s="125"/>
    </row>
    <row r="49" spans="1:13" x14ac:dyDescent="0.15">
      <c r="A49" s="179"/>
      <c r="B49" s="179"/>
      <c r="C49" s="179"/>
      <c r="D49" s="147"/>
      <c r="E49" s="148"/>
      <c r="F49" s="148"/>
      <c r="G49" s="148"/>
      <c r="H49" s="149"/>
      <c r="I49" s="28" t="s">
        <v>16</v>
      </c>
      <c r="J49" s="150" t="str">
        <f>IF(企業連絡者メアド="","",企業連絡者メアド)</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42" t="s">
        <v>73</v>
      </c>
      <c r="E51" s="142"/>
      <c r="F51" s="155" t="str">
        <f>IF(推薦団体名="","",推薦団体名)</f>
        <v/>
      </c>
      <c r="G51" s="155"/>
      <c r="H51" s="155"/>
      <c r="I51" s="155"/>
      <c r="J51" s="155"/>
      <c r="K51" s="155"/>
      <c r="L51" s="37"/>
      <c r="M51" s="37"/>
    </row>
    <row r="52" spans="1:13" ht="20.100000000000001" customHeight="1" x14ac:dyDescent="0.15">
      <c r="A52" s="2"/>
      <c r="B52" s="2"/>
      <c r="C52" s="2"/>
      <c r="D52" s="142" t="s">
        <v>74</v>
      </c>
      <c r="E52" s="142"/>
      <c r="F52" s="143" t="str">
        <f>IF(推薦団体代表者役職="","",推薦団体代表者役職)</f>
        <v/>
      </c>
      <c r="G52" s="143"/>
      <c r="H52" s="143"/>
      <c r="I52" s="143"/>
      <c r="J52" s="143"/>
      <c r="K52" s="143" t="str">
        <f>IF(推薦団体代表者名="","",推薦団体代表者名)</f>
        <v/>
      </c>
      <c r="L52" s="143"/>
      <c r="M52" s="53" t="s">
        <v>91</v>
      </c>
    </row>
    <row r="53" spans="1:13" x14ac:dyDescent="0.15">
      <c r="A53" s="2"/>
      <c r="B53" s="2"/>
      <c r="C53" s="2"/>
      <c r="D53" s="142" t="s">
        <v>75</v>
      </c>
      <c r="E53" s="142"/>
      <c r="F53" s="38" t="s">
        <v>2</v>
      </c>
      <c r="G53" s="178" t="str">
        <f>IF(推薦団体郵便番号="","",推薦団体郵便番号)</f>
        <v/>
      </c>
      <c r="H53" s="178"/>
      <c r="I53" s="155" t="str">
        <f>IF(推薦団体所在地="","",推薦団体所在地)</f>
        <v/>
      </c>
      <c r="J53" s="155"/>
      <c r="K53" s="155"/>
      <c r="L53" s="155"/>
      <c r="M53" s="155"/>
    </row>
    <row r="54" spans="1:13" ht="12.95" customHeight="1" x14ac:dyDescent="0.15">
      <c r="A54" s="2"/>
      <c r="B54" s="2"/>
      <c r="C54" s="2"/>
      <c r="D54" s="143" t="s">
        <v>76</v>
      </c>
      <c r="E54" s="143"/>
      <c r="F54" s="155" t="str">
        <f>IF(推薦団体連絡者所属="","",推薦団体連絡者所属)</f>
        <v/>
      </c>
      <c r="G54" s="155"/>
      <c r="H54" s="155"/>
      <c r="I54" s="155"/>
      <c r="J54" s="155"/>
      <c r="K54" s="155" t="str">
        <f>IF(推薦団体連絡者名="","",推薦団体連絡者名)</f>
        <v/>
      </c>
      <c r="L54" s="155"/>
      <c r="M54" s="177"/>
    </row>
    <row r="55" spans="1:13" ht="12.95" customHeight="1" x14ac:dyDescent="0.15">
      <c r="A55" s="2"/>
      <c r="B55" s="2"/>
      <c r="C55" s="2"/>
      <c r="D55" s="142" t="s">
        <v>77</v>
      </c>
      <c r="E55" s="142"/>
      <c r="F55" s="155" t="str">
        <f>IF(推薦団体連絡者役職="","",推薦団体連絡者役職)</f>
        <v/>
      </c>
      <c r="G55" s="155"/>
      <c r="H55" s="155"/>
      <c r="I55" s="155"/>
      <c r="J55" s="155"/>
      <c r="K55" s="155"/>
      <c r="L55" s="155"/>
      <c r="M55" s="177"/>
    </row>
    <row r="56" spans="1:13" ht="15" customHeight="1" x14ac:dyDescent="0.15">
      <c r="A56" s="2"/>
      <c r="B56" s="2"/>
      <c r="C56" s="2"/>
      <c r="D56" s="142" t="s">
        <v>78</v>
      </c>
      <c r="E56" s="142"/>
      <c r="F56" s="2" t="s">
        <v>26</v>
      </c>
      <c r="G56" s="143" t="str">
        <f>IF(推薦団体連絡者電話="","",推薦団体連絡者電話)</f>
        <v/>
      </c>
      <c r="H56" s="143"/>
      <c r="I56" s="143"/>
      <c r="J56" s="39" t="s">
        <v>27</v>
      </c>
      <c r="K56" s="176" t="str">
        <f>IF(推薦団体連絡者メアド="","",推薦団体連絡者メアド)</f>
        <v/>
      </c>
      <c r="L56" s="176"/>
      <c r="M56" s="176"/>
    </row>
    <row r="57" spans="1:13" x14ac:dyDescent="0.15">
      <c r="A57" s="2"/>
      <c r="B57" s="2"/>
      <c r="C57" s="160" t="s">
        <v>28</v>
      </c>
      <c r="D57" s="160"/>
      <c r="E57" s="160"/>
      <c r="F57" s="160"/>
      <c r="G57" s="160"/>
      <c r="H57" s="160"/>
      <c r="I57" s="160"/>
      <c r="J57" s="2"/>
      <c r="K57" s="40"/>
      <c r="L57" s="40"/>
      <c r="M57" s="40"/>
    </row>
    <row r="58" spans="1:13" x14ac:dyDescent="0.15">
      <c r="A58" s="2"/>
      <c r="B58" s="2"/>
      <c r="C58" s="41"/>
      <c r="D58" s="41"/>
      <c r="E58" s="41"/>
      <c r="F58" s="41"/>
      <c r="G58" s="41"/>
      <c r="H58" s="41"/>
      <c r="I58" s="41"/>
      <c r="J58" s="2"/>
      <c r="K58" s="40"/>
      <c r="L58" s="40"/>
      <c r="M58" s="40"/>
    </row>
    <row r="59" spans="1:13" x14ac:dyDescent="0.15">
      <c r="A59" s="50" t="s">
        <v>71</v>
      </c>
      <c r="B59" s="2"/>
      <c r="C59" s="41"/>
      <c r="D59" s="41"/>
      <c r="E59" s="41"/>
      <c r="F59" s="41"/>
      <c r="G59" s="159" t="str">
        <f>IF(アンケート="","",アンケート)</f>
        <v/>
      </c>
      <c r="H59" s="159"/>
      <c r="I59" s="159"/>
      <c r="J59" s="159"/>
      <c r="K59" s="159"/>
      <c r="L59" s="159"/>
      <c r="M59" s="159"/>
    </row>
    <row r="60" spans="1:13" x14ac:dyDescent="0.15">
      <c r="A60" s="50"/>
      <c r="B60" s="2"/>
      <c r="C60" s="41"/>
      <c r="D60" s="41"/>
      <c r="E60" s="41"/>
      <c r="F60" s="41"/>
      <c r="G60" s="41"/>
      <c r="H60" s="41"/>
      <c r="I60" s="41"/>
      <c r="J60" s="41"/>
      <c r="K60" s="41"/>
      <c r="L60" s="41"/>
      <c r="M60" s="41"/>
    </row>
    <row r="61" spans="1:13" ht="12.95" customHeight="1" x14ac:dyDescent="0.15">
      <c r="A61" s="153" t="s">
        <v>29</v>
      </c>
      <c r="B61" s="153"/>
      <c r="C61" s="153"/>
      <c r="D61" s="153"/>
      <c r="E61" s="153"/>
      <c r="F61" s="153"/>
      <c r="G61" s="153"/>
      <c r="H61" s="153"/>
      <c r="I61" s="153"/>
      <c r="J61" s="153"/>
      <c r="K61" s="153"/>
      <c r="L61" s="153"/>
      <c r="M61" s="153"/>
    </row>
  </sheetData>
  <mergeCells count="112">
    <mergeCell ref="B10:J10"/>
    <mergeCell ref="C11:D11"/>
    <mergeCell ref="F11:H11"/>
    <mergeCell ref="A12:A13"/>
    <mergeCell ref="C12:D12"/>
    <mergeCell ref="E12:L12"/>
    <mergeCell ref="B13:M13"/>
    <mergeCell ref="L1:M1"/>
    <mergeCell ref="A3:M3"/>
    <mergeCell ref="B5:M5"/>
    <mergeCell ref="B6:M6"/>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B47:C49"/>
    <mergeCell ref="D47:H47"/>
    <mergeCell ref="J47:M47"/>
    <mergeCell ref="D48:H49"/>
    <mergeCell ref="J48:M48"/>
    <mergeCell ref="J49:M49"/>
    <mergeCell ref="A43:A49"/>
    <mergeCell ref="B43:C43"/>
    <mergeCell ref="D43:M43"/>
    <mergeCell ref="B44:C44"/>
    <mergeCell ref="D44:I44"/>
    <mergeCell ref="J44:K44"/>
    <mergeCell ref="L44:M44"/>
    <mergeCell ref="B45:C46"/>
    <mergeCell ref="E45:F45"/>
    <mergeCell ref="G45:M45"/>
    <mergeCell ref="D51:E51"/>
    <mergeCell ref="F51:K51"/>
    <mergeCell ref="D52:E52"/>
    <mergeCell ref="F52:J52"/>
    <mergeCell ref="K52:L52"/>
    <mergeCell ref="D53:E53"/>
    <mergeCell ref="G53:H53"/>
    <mergeCell ref="I53:M53"/>
    <mergeCell ref="D46:M46"/>
    <mergeCell ref="D56:E56"/>
    <mergeCell ref="G56:I56"/>
    <mergeCell ref="K56:M56"/>
    <mergeCell ref="C57:I57"/>
    <mergeCell ref="G59:M59"/>
    <mergeCell ref="A61:M61"/>
    <mergeCell ref="D54:E54"/>
    <mergeCell ref="F54:J54"/>
    <mergeCell ref="K54:L55"/>
    <mergeCell ref="M54:M55"/>
    <mergeCell ref="D55:E55"/>
    <mergeCell ref="F55:J55"/>
  </mergeCells>
  <phoneticPr fontId="1"/>
  <dataValidations count="1">
    <dataValidation allowBlank="1" showErrorMessage="1" sqref="A61:M1048576 D54:E55 N1:XFD1048576 A43:C58 E45:E50 G22:J41 D57:E58 A1:F41 G1:J15 G17:J20 K1:M41 D43:D50 E43:I43 F45:I58 J43:J58 L43:M58 K43 K45:K58" xr:uid="{5B023159-0EAB-45E1-BE4C-9ACB3C28159B}"/>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sheetPr>
    <tabColor rgb="FFFFC000"/>
  </sheetPr>
  <dimension ref="A1:N59"/>
  <sheetViews>
    <sheetView topLeftCell="A37" workbookViewId="0">
      <selection activeCell="P55" sqref="P55"/>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34</v>
      </c>
      <c r="B1" s="2"/>
      <c r="C1" s="2"/>
      <c r="D1" s="2"/>
      <c r="E1" s="2"/>
      <c r="F1" s="2"/>
      <c r="G1" s="2"/>
      <c r="H1" s="2"/>
      <c r="I1" s="2"/>
      <c r="J1" s="2"/>
      <c r="K1" s="24" t="s">
        <v>35</v>
      </c>
      <c r="L1" s="183" t="str">
        <f>IF(入力用!L1="","",入力用!L1)</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row>
    <row r="5" spans="1:13" ht="9" customHeight="1" x14ac:dyDescent="0.15">
      <c r="A5" s="25" t="s">
        <v>33</v>
      </c>
      <c r="B5" s="170" t="str">
        <f>IF(入力用!B5="","",入力用!B5)</f>
        <v/>
      </c>
      <c r="C5" s="171"/>
      <c r="D5" s="171"/>
      <c r="E5" s="171"/>
      <c r="F5" s="171"/>
      <c r="G5" s="171"/>
      <c r="H5" s="171"/>
      <c r="I5" s="171"/>
      <c r="J5" s="171"/>
      <c r="K5" s="171"/>
      <c r="L5" s="171"/>
      <c r="M5" s="172"/>
    </row>
    <row r="6" spans="1:13" ht="14.25" x14ac:dyDescent="0.15">
      <c r="A6" s="26" t="s">
        <v>36</v>
      </c>
      <c r="B6" s="173" t="str">
        <f>IF(入力用!B6="","",入力用!B6)</f>
        <v/>
      </c>
      <c r="C6" s="174"/>
      <c r="D6" s="174"/>
      <c r="E6" s="174"/>
      <c r="F6" s="174"/>
      <c r="G6" s="174"/>
      <c r="H6" s="174"/>
      <c r="I6" s="174"/>
      <c r="J6" s="174"/>
      <c r="K6" s="174"/>
      <c r="L6" s="174"/>
      <c r="M6" s="175"/>
    </row>
    <row r="7" spans="1:13" x14ac:dyDescent="0.15">
      <c r="A7" s="185" t="s">
        <v>37</v>
      </c>
      <c r="B7" s="185"/>
      <c r="C7" s="185"/>
      <c r="D7" s="185"/>
      <c r="E7" s="185"/>
      <c r="F7" s="185"/>
      <c r="G7" s="185"/>
      <c r="H7" s="185"/>
      <c r="I7" s="185"/>
      <c r="J7" s="185"/>
      <c r="K7" s="185"/>
      <c r="L7" s="185"/>
      <c r="M7" s="185"/>
    </row>
    <row r="8" spans="1:13" x14ac:dyDescent="0.15">
      <c r="A8" s="27" t="s">
        <v>38</v>
      </c>
      <c r="B8" s="27" t="s">
        <v>39</v>
      </c>
      <c r="C8" s="197" t="str">
        <f>IF(入力用!C8="","",入力用!C8)</f>
        <v/>
      </c>
      <c r="D8" s="197"/>
      <c r="E8" s="197"/>
      <c r="F8" s="197"/>
      <c r="G8" s="186" t="s">
        <v>40</v>
      </c>
      <c r="H8" s="186"/>
      <c r="I8" s="186"/>
      <c r="J8" s="187" t="str">
        <f>IF(入力用!J8="","",入力用!J8)</f>
        <v/>
      </c>
      <c r="K8" s="187"/>
      <c r="L8" s="187"/>
      <c r="M8" s="188"/>
    </row>
    <row r="9" spans="1:13" x14ac:dyDescent="0.15">
      <c r="A9" s="2"/>
      <c r="B9" s="2"/>
      <c r="C9" s="2"/>
      <c r="D9" s="2"/>
      <c r="E9" s="2"/>
      <c r="F9" s="2"/>
      <c r="G9" s="2"/>
      <c r="H9" s="2"/>
      <c r="I9" s="2"/>
      <c r="J9" s="2"/>
      <c r="K9" s="2"/>
      <c r="L9" s="2"/>
      <c r="M9" s="2"/>
    </row>
    <row r="10" spans="1:13" x14ac:dyDescent="0.15">
      <c r="A10" s="28" t="s">
        <v>41</v>
      </c>
      <c r="B10" s="68" t="str">
        <f>IF(入力用!B10="","",入力用!B10)</f>
        <v/>
      </c>
      <c r="C10" s="69"/>
      <c r="D10" s="69"/>
      <c r="E10" s="69"/>
      <c r="F10" s="69"/>
      <c r="G10" s="69"/>
      <c r="H10" s="69"/>
      <c r="I10" s="69"/>
      <c r="J10" s="125"/>
      <c r="K10" s="29" t="s">
        <v>42</v>
      </c>
      <c r="L10" s="45" t="str">
        <f>IF(入力用!L10="","",入力用!L10)</f>
        <v/>
      </c>
      <c r="M10" s="10" t="str">
        <f>入力用!M10</f>
        <v>万円</v>
      </c>
    </row>
    <row r="11" spans="1:13" ht="26.1" customHeight="1" x14ac:dyDescent="0.15">
      <c r="A11" s="28" t="s">
        <v>43</v>
      </c>
      <c r="B11" s="16" t="s">
        <v>44</v>
      </c>
      <c r="C11" s="151" t="str">
        <f>IF(入力用!C11="","",入力用!C11)</f>
        <v/>
      </c>
      <c r="D11" s="151"/>
      <c r="E11" s="30" t="s">
        <v>45</v>
      </c>
      <c r="F11" s="69" t="str">
        <f>IF(入力用!F11="","",入力用!F11)</f>
        <v/>
      </c>
      <c r="G11" s="69"/>
      <c r="H11" s="69"/>
      <c r="I11" s="31" t="s">
        <v>46</v>
      </c>
      <c r="J11" s="32"/>
      <c r="K11" s="33" t="s">
        <v>47</v>
      </c>
      <c r="L11" s="45" t="str">
        <f>IF(入力用!L11="","",入力用!L11)</f>
        <v/>
      </c>
      <c r="M11" s="10" t="str">
        <f>入力用!M11</f>
        <v>百万人</v>
      </c>
    </row>
    <row r="12" spans="1:13" x14ac:dyDescent="0.15">
      <c r="A12" s="180" t="s">
        <v>48</v>
      </c>
      <c r="B12" s="34" t="s">
        <v>49</v>
      </c>
      <c r="C12" s="164" t="str">
        <f>IF(入力用!C12="","",入力用!C12)</f>
        <v/>
      </c>
      <c r="D12" s="164"/>
      <c r="E12" s="189"/>
      <c r="F12" s="189"/>
      <c r="G12" s="189"/>
      <c r="H12" s="189"/>
      <c r="I12" s="189"/>
      <c r="J12" s="189"/>
      <c r="K12" s="189"/>
      <c r="L12" s="189"/>
      <c r="M12" s="35"/>
    </row>
    <row r="13" spans="1:13" x14ac:dyDescent="0.15">
      <c r="A13" s="180"/>
      <c r="B13" s="166" t="str">
        <f>IF(入力用!B13="","",入力用!B13)</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41</v>
      </c>
      <c r="B15" s="68" t="str">
        <f>IF(入力用!B15="","",入力用!B15)</f>
        <v/>
      </c>
      <c r="C15" s="69"/>
      <c r="D15" s="69"/>
      <c r="E15" s="69"/>
      <c r="F15" s="69"/>
      <c r="G15" s="69"/>
      <c r="H15" s="69"/>
      <c r="I15" s="69"/>
      <c r="J15" s="125"/>
      <c r="K15" s="29" t="s">
        <v>42</v>
      </c>
      <c r="L15" s="45" t="str">
        <f>IF(入力用!L15="","",入力用!L15)</f>
        <v/>
      </c>
      <c r="M15" s="10" t="str">
        <f>入力用!M15</f>
        <v>万円</v>
      </c>
    </row>
    <row r="16" spans="1:13" outlineLevel="1" x14ac:dyDescent="0.15">
      <c r="A16" s="28" t="s">
        <v>43</v>
      </c>
      <c r="B16" s="16" t="s">
        <v>44</v>
      </c>
      <c r="C16" s="151" t="str">
        <f>IF(入力用!C16="","",入力用!C16)</f>
        <v/>
      </c>
      <c r="D16" s="151"/>
      <c r="E16" s="30" t="s">
        <v>45</v>
      </c>
      <c r="F16" s="69" t="str">
        <f>IF(入力用!F16="","",入力用!F16)</f>
        <v/>
      </c>
      <c r="G16" s="69"/>
      <c r="H16" s="69"/>
      <c r="I16" s="69"/>
      <c r="J16" s="125"/>
      <c r="K16" s="33" t="s">
        <v>47</v>
      </c>
      <c r="L16" s="45" t="str">
        <f>IF(入力用!L16="","",入力用!L16)</f>
        <v/>
      </c>
      <c r="M16" s="10" t="str">
        <f>入力用!M16</f>
        <v>人</v>
      </c>
    </row>
    <row r="17" spans="1:14" outlineLevel="1" x14ac:dyDescent="0.15">
      <c r="A17" s="180" t="s">
        <v>48</v>
      </c>
      <c r="B17" s="34" t="s">
        <v>49</v>
      </c>
      <c r="C17" s="164" t="str">
        <f>IF(入力用!C17="","",入力用!C17)</f>
        <v/>
      </c>
      <c r="D17" s="164"/>
      <c r="E17" s="189"/>
      <c r="F17" s="189"/>
      <c r="G17" s="189"/>
      <c r="H17" s="189"/>
      <c r="I17" s="189"/>
      <c r="J17" s="189"/>
      <c r="K17" s="189"/>
      <c r="L17" s="189"/>
      <c r="M17" s="35"/>
    </row>
    <row r="18" spans="1:14" outlineLevel="1" x14ac:dyDescent="0.15">
      <c r="A18" s="180"/>
      <c r="B18" s="166" t="str">
        <f>IF(入力用!B18="","",入力用!B18)</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41</v>
      </c>
      <c r="B20" s="68" t="str">
        <f>IF(入力用!B20="","",入力用!B20)</f>
        <v/>
      </c>
      <c r="C20" s="69"/>
      <c r="D20" s="69"/>
      <c r="E20" s="69"/>
      <c r="F20" s="69"/>
      <c r="G20" s="69"/>
      <c r="H20" s="69"/>
      <c r="I20" s="69"/>
      <c r="J20" s="125"/>
      <c r="K20" s="29" t="s">
        <v>42</v>
      </c>
      <c r="L20" s="45" t="str">
        <f>IF(入力用!L20="","",入力用!L20)</f>
        <v/>
      </c>
      <c r="M20" s="10" t="str">
        <f>入力用!M20</f>
        <v>万円</v>
      </c>
      <c r="N20" s="15"/>
    </row>
    <row r="21" spans="1:14" outlineLevel="1" x14ac:dyDescent="0.15">
      <c r="A21" s="28" t="s">
        <v>43</v>
      </c>
      <c r="B21" s="16" t="s">
        <v>44</v>
      </c>
      <c r="C21" s="151" t="str">
        <f>IF(入力用!C21="","",入力用!C21)</f>
        <v/>
      </c>
      <c r="D21" s="151"/>
      <c r="E21" s="30" t="s">
        <v>45</v>
      </c>
      <c r="F21" s="69" t="str">
        <f>IF(入力用!F21="","",入力用!F21)</f>
        <v/>
      </c>
      <c r="G21" s="69"/>
      <c r="H21" s="69"/>
      <c r="I21" s="69"/>
      <c r="J21" s="125"/>
      <c r="K21" s="33" t="s">
        <v>47</v>
      </c>
      <c r="L21" s="45" t="str">
        <f>IF(入力用!L21="","",入力用!L21)</f>
        <v/>
      </c>
      <c r="M21" s="10" t="str">
        <f>入力用!M21</f>
        <v>人</v>
      </c>
    </row>
    <row r="22" spans="1:14" outlineLevel="1" x14ac:dyDescent="0.15">
      <c r="A22" s="180" t="s">
        <v>48</v>
      </c>
      <c r="B22" s="34" t="s">
        <v>49</v>
      </c>
      <c r="C22" s="164" t="str">
        <f>IF(入力用!C22="","",入力用!C22)</f>
        <v/>
      </c>
      <c r="D22" s="164"/>
      <c r="E22" s="189"/>
      <c r="F22" s="189"/>
      <c r="G22" s="189"/>
      <c r="H22" s="189"/>
      <c r="I22" s="189"/>
      <c r="J22" s="189"/>
      <c r="K22" s="189"/>
      <c r="L22" s="189"/>
      <c r="M22" s="35"/>
    </row>
    <row r="23" spans="1:14" outlineLevel="1" x14ac:dyDescent="0.15">
      <c r="A23" s="180"/>
      <c r="B23" s="166" t="str">
        <f>IF(入力用!B23="","",入力用!B23)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x14ac:dyDescent="0.15">
      <c r="A25" s="179" t="s">
        <v>50</v>
      </c>
      <c r="B25" s="179"/>
      <c r="C25" s="180" t="s">
        <v>51</v>
      </c>
      <c r="D25" s="186"/>
      <c r="E25" s="199"/>
      <c r="F25" s="180" t="s">
        <v>52</v>
      </c>
      <c r="G25" s="186"/>
      <c r="H25" s="186"/>
      <c r="I25" s="186"/>
      <c r="J25" s="198" t="s">
        <v>48</v>
      </c>
      <c r="K25" s="189"/>
      <c r="L25" s="189"/>
      <c r="M25" s="193"/>
    </row>
    <row r="26" spans="1:14" x14ac:dyDescent="0.15">
      <c r="A26" s="200" t="str">
        <f>IF(入力用!A26="","",入力用!A26)</f>
        <v/>
      </c>
      <c r="B26" s="200"/>
      <c r="C26" s="190" t="str">
        <f>IF(入力用!C26="","",入力用!C26)</f>
        <v/>
      </c>
      <c r="D26" s="191"/>
      <c r="E26" s="192"/>
      <c r="F26" s="150" t="str">
        <f>IF(入力用!F26="","",入力用!F26)</f>
        <v/>
      </c>
      <c r="G26" s="151"/>
      <c r="H26" s="151"/>
      <c r="I26" s="151"/>
      <c r="J26" s="34" t="s">
        <v>49</v>
      </c>
      <c r="K26" s="16" t="str">
        <f>IF(入力用!K26="","",入力用!K26)</f>
        <v/>
      </c>
      <c r="L26" s="30"/>
      <c r="M26" s="36"/>
    </row>
    <row r="27" spans="1:14" x14ac:dyDescent="0.15">
      <c r="A27" s="200"/>
      <c r="B27" s="200"/>
      <c r="C27" s="194"/>
      <c r="D27" s="195"/>
      <c r="E27" s="209"/>
      <c r="F27" s="194" t="str">
        <f>IF(入力用!F27="","",入力用!F27)</f>
        <v/>
      </c>
      <c r="G27" s="195"/>
      <c r="H27" s="195"/>
      <c r="I27" s="195"/>
      <c r="J27" s="194" t="str">
        <f>IF(入力用!J27="","",入力用!J27)</f>
        <v/>
      </c>
      <c r="K27" s="195"/>
      <c r="L27" s="195"/>
      <c r="M27" s="209"/>
    </row>
    <row r="28" spans="1:14" ht="12.95" customHeight="1" x14ac:dyDescent="0.15">
      <c r="A28" s="200" t="str">
        <f>IF(入力用!A28="","",入力用!A28)</f>
        <v/>
      </c>
      <c r="B28" s="200"/>
      <c r="C28" s="190" t="str">
        <f>IF(入力用!C28="","",入力用!C28)</f>
        <v/>
      </c>
      <c r="D28" s="191"/>
      <c r="E28" s="192"/>
      <c r="F28" s="150" t="str">
        <f>IF(入力用!F28="","",入力用!F28)</f>
        <v/>
      </c>
      <c r="G28" s="151"/>
      <c r="H28" s="151"/>
      <c r="I28" s="151"/>
      <c r="J28" s="34" t="s">
        <v>49</v>
      </c>
      <c r="K28" s="16" t="str">
        <f>IF(入力用!K28="","",入力用!K28)</f>
        <v/>
      </c>
      <c r="L28" s="30"/>
      <c r="M28" s="36"/>
    </row>
    <row r="29" spans="1:14" x14ac:dyDescent="0.15">
      <c r="A29" s="200"/>
      <c r="B29" s="200"/>
      <c r="C29" s="194"/>
      <c r="D29" s="195"/>
      <c r="E29" s="209"/>
      <c r="F29" s="194" t="str">
        <f>IF(入力用!F29="","",入力用!F29)</f>
        <v/>
      </c>
      <c r="G29" s="195"/>
      <c r="H29" s="195"/>
      <c r="I29" s="195"/>
      <c r="J29" s="194" t="str">
        <f>IF(入力用!J29="","",入力用!J29)</f>
        <v/>
      </c>
      <c r="K29" s="195"/>
      <c r="L29" s="195"/>
      <c r="M29" s="209"/>
    </row>
    <row r="30" spans="1:14" ht="12.95" customHeight="1" x14ac:dyDescent="0.15">
      <c r="A30" s="200" t="str">
        <f>IF(入力用!A30="","",入力用!A30)</f>
        <v/>
      </c>
      <c r="B30" s="200"/>
      <c r="C30" s="190" t="str">
        <f>IF(入力用!C30="","",入力用!C30)</f>
        <v/>
      </c>
      <c r="D30" s="191"/>
      <c r="E30" s="192"/>
      <c r="F30" s="150" t="str">
        <f>IF(入力用!F30="","",入力用!F30)</f>
        <v/>
      </c>
      <c r="G30" s="151"/>
      <c r="H30" s="151"/>
      <c r="I30" s="151"/>
      <c r="J30" s="34" t="s">
        <v>49</v>
      </c>
      <c r="K30" s="16" t="str">
        <f>IF(入力用!K30="","",入力用!K30)</f>
        <v/>
      </c>
      <c r="L30" s="30"/>
      <c r="M30" s="36"/>
    </row>
    <row r="31" spans="1:14" x14ac:dyDescent="0.15">
      <c r="A31" s="200"/>
      <c r="B31" s="200"/>
      <c r="C31" s="194"/>
      <c r="D31" s="195"/>
      <c r="E31" s="209"/>
      <c r="F31" s="194" t="str">
        <f>IF(入力用!F31="","",入力用!F31)</f>
        <v/>
      </c>
      <c r="G31" s="195"/>
      <c r="H31" s="195"/>
      <c r="I31" s="195"/>
      <c r="J31" s="194" t="str">
        <f>IF(入力用!J31="","",入力用!J31)</f>
        <v/>
      </c>
      <c r="K31" s="195"/>
      <c r="L31" s="195"/>
      <c r="M31" s="209"/>
    </row>
    <row r="32" spans="1:14" ht="12.95" customHeight="1" x14ac:dyDescent="0.15">
      <c r="A32" s="200" t="str">
        <f>IF(入力用!A32="","",入力用!A32)</f>
        <v/>
      </c>
      <c r="B32" s="200"/>
      <c r="C32" s="190" t="str">
        <f>IF(入力用!C32="","",入力用!C32)</f>
        <v/>
      </c>
      <c r="D32" s="191"/>
      <c r="E32" s="192"/>
      <c r="F32" s="150" t="str">
        <f>IF(入力用!F32="","",入力用!F32)</f>
        <v/>
      </c>
      <c r="G32" s="151"/>
      <c r="H32" s="151"/>
      <c r="I32" s="151"/>
      <c r="J32" s="34" t="s">
        <v>49</v>
      </c>
      <c r="K32" s="16" t="str">
        <f>IF(入力用!K32="","",入力用!K32)</f>
        <v/>
      </c>
      <c r="L32" s="30"/>
      <c r="M32" s="36"/>
    </row>
    <row r="33" spans="1:13" x14ac:dyDescent="0.15">
      <c r="A33" s="200"/>
      <c r="B33" s="200"/>
      <c r="C33" s="194"/>
      <c r="D33" s="195"/>
      <c r="E33" s="209"/>
      <c r="F33" s="194" t="str">
        <f>IF(入力用!F33="","",入力用!F33)</f>
        <v/>
      </c>
      <c r="G33" s="195"/>
      <c r="H33" s="195"/>
      <c r="I33" s="195"/>
      <c r="J33" s="194" t="str">
        <f>IF(入力用!J33="","",入力用!J33)</f>
        <v/>
      </c>
      <c r="K33" s="195"/>
      <c r="L33" s="195"/>
      <c r="M33" s="209"/>
    </row>
    <row r="34" spans="1:13" ht="12.95" customHeight="1" x14ac:dyDescent="0.15">
      <c r="A34" s="200" t="str">
        <f>IF(入力用!A34="","",入力用!A34)</f>
        <v/>
      </c>
      <c r="B34" s="200"/>
      <c r="C34" s="190" t="str">
        <f>IF(入力用!C34="","",入力用!C34)</f>
        <v/>
      </c>
      <c r="D34" s="191"/>
      <c r="E34" s="192"/>
      <c r="F34" s="150" t="str">
        <f>IF(入力用!F34="","",入力用!F34)</f>
        <v/>
      </c>
      <c r="G34" s="151"/>
      <c r="H34" s="151"/>
      <c r="I34" s="151"/>
      <c r="J34" s="34" t="s">
        <v>49</v>
      </c>
      <c r="K34" s="16" t="str">
        <f>IF(入力用!K34="","",入力用!K34)</f>
        <v/>
      </c>
      <c r="L34" s="30"/>
      <c r="M34" s="36"/>
    </row>
    <row r="35" spans="1:13" x14ac:dyDescent="0.15">
      <c r="A35" s="200"/>
      <c r="B35" s="200"/>
      <c r="C35" s="194"/>
      <c r="D35" s="195"/>
      <c r="E35" s="209"/>
      <c r="F35" s="194" t="str">
        <f>IF(入力用!F35="","",入力用!F35)</f>
        <v/>
      </c>
      <c r="G35" s="195"/>
      <c r="H35" s="195"/>
      <c r="I35" s="195"/>
      <c r="J35" s="194" t="str">
        <f>IF(入力用!J35="","",入力用!J35)</f>
        <v/>
      </c>
      <c r="K35" s="195"/>
      <c r="L35" s="195"/>
      <c r="M35" s="209"/>
    </row>
    <row r="36" spans="1:13" ht="12.95" customHeight="1" outlineLevel="1" x14ac:dyDescent="0.15">
      <c r="A36" s="200" t="str">
        <f>IF(入力用!A36="","",入力用!A36)</f>
        <v/>
      </c>
      <c r="B36" s="200"/>
      <c r="C36" s="190" t="str">
        <f>IF(入力用!C36="","",入力用!C36)</f>
        <v/>
      </c>
      <c r="D36" s="191"/>
      <c r="E36" s="192"/>
      <c r="F36" s="150" t="str">
        <f>IF(入力用!F36="","",入力用!F36)</f>
        <v/>
      </c>
      <c r="G36" s="151"/>
      <c r="H36" s="151"/>
      <c r="I36" s="151"/>
      <c r="J36" s="34" t="s">
        <v>49</v>
      </c>
      <c r="K36" s="16" t="str">
        <f>IF(入力用!K36="","",入力用!K36)</f>
        <v/>
      </c>
      <c r="L36" s="30"/>
      <c r="M36" s="36"/>
    </row>
    <row r="37" spans="1:13" outlineLevel="1" x14ac:dyDescent="0.15">
      <c r="A37" s="200"/>
      <c r="B37" s="200"/>
      <c r="C37" s="194"/>
      <c r="D37" s="195"/>
      <c r="E37" s="209"/>
      <c r="F37" s="194" t="str">
        <f>IF(入力用!F37="","",入力用!F37)</f>
        <v/>
      </c>
      <c r="G37" s="195"/>
      <c r="H37" s="195"/>
      <c r="I37" s="195"/>
      <c r="J37" s="194" t="str">
        <f>IF(入力用!J37="","",入力用!J37)</f>
        <v/>
      </c>
      <c r="K37" s="195"/>
      <c r="L37" s="195"/>
      <c r="M37" s="209"/>
    </row>
    <row r="38" spans="1:13" ht="12.95" customHeight="1" outlineLevel="1" x14ac:dyDescent="0.15">
      <c r="A38" s="200" t="str">
        <f>IF(入力用!A38="","",入力用!A38)</f>
        <v/>
      </c>
      <c r="B38" s="200"/>
      <c r="C38" s="190" t="str">
        <f>IF(入力用!C38="","",入力用!C38)</f>
        <v/>
      </c>
      <c r="D38" s="191"/>
      <c r="E38" s="192"/>
      <c r="F38" s="150" t="str">
        <f>IF(入力用!F38="","",入力用!F38)</f>
        <v/>
      </c>
      <c r="G38" s="151"/>
      <c r="H38" s="151"/>
      <c r="I38" s="151"/>
      <c r="J38" s="34" t="s">
        <v>49</v>
      </c>
      <c r="K38" s="16" t="str">
        <f>IF(入力用!K38="","",入力用!K38)</f>
        <v/>
      </c>
      <c r="L38" s="30"/>
      <c r="M38" s="36"/>
    </row>
    <row r="39" spans="1:13" outlineLevel="1" x14ac:dyDescent="0.15">
      <c r="A39" s="200"/>
      <c r="B39" s="200"/>
      <c r="C39" s="194"/>
      <c r="D39" s="195"/>
      <c r="E39" s="209"/>
      <c r="F39" s="194" t="str">
        <f>IF(入力用!F39="","",入力用!F39)</f>
        <v/>
      </c>
      <c r="G39" s="195"/>
      <c r="H39" s="195"/>
      <c r="I39" s="195"/>
      <c r="J39" s="194" t="str">
        <f>IF(入力用!J39="","",入力用!J39)</f>
        <v/>
      </c>
      <c r="K39" s="195"/>
      <c r="L39" s="195"/>
      <c r="M39" s="209"/>
    </row>
    <row r="40" spans="1:13" ht="12.95" customHeight="1" outlineLevel="1" x14ac:dyDescent="0.15">
      <c r="A40" s="200" t="str">
        <f>IF(入力用!A40="","",入力用!A40)</f>
        <v/>
      </c>
      <c r="B40" s="200"/>
      <c r="C40" s="190" t="str">
        <f>IF(入力用!C40="","",入力用!C40)</f>
        <v/>
      </c>
      <c r="D40" s="191"/>
      <c r="E40" s="192"/>
      <c r="F40" s="150" t="str">
        <f>IF(入力用!F40="","",入力用!F40)</f>
        <v/>
      </c>
      <c r="G40" s="151"/>
      <c r="H40" s="151"/>
      <c r="I40" s="151"/>
      <c r="J40" s="34" t="s">
        <v>49</v>
      </c>
      <c r="K40" s="16" t="str">
        <f>IF(入力用!K40="","",入力用!K40)</f>
        <v/>
      </c>
      <c r="L40" s="30"/>
      <c r="M40" s="36"/>
    </row>
    <row r="41" spans="1:13" outlineLevel="1" x14ac:dyDescent="0.15">
      <c r="A41" s="200"/>
      <c r="B41" s="200"/>
      <c r="C41" s="194"/>
      <c r="D41" s="195"/>
      <c r="E41" s="209"/>
      <c r="F41" s="194" t="str">
        <f>IF(入力用!F41="","",入力用!F41)</f>
        <v/>
      </c>
      <c r="G41" s="195"/>
      <c r="H41" s="195"/>
      <c r="I41" s="195"/>
      <c r="J41" s="194" t="str">
        <f>IF(入力用!J41="","",入力用!J41)</f>
        <v/>
      </c>
      <c r="K41" s="195"/>
      <c r="L41" s="195"/>
      <c r="M41" s="209"/>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53</v>
      </c>
      <c r="B43" s="179" t="s">
        <v>51</v>
      </c>
      <c r="C43" s="180"/>
      <c r="D43" s="190" t="str">
        <f>IF(入力用!D43="","",入力用!D43)</f>
        <v/>
      </c>
      <c r="E43" s="191"/>
      <c r="F43" s="191"/>
      <c r="G43" s="191"/>
      <c r="H43" s="191"/>
      <c r="I43" s="191"/>
      <c r="J43" s="191"/>
      <c r="K43" s="191"/>
      <c r="L43" s="191"/>
      <c r="M43" s="192"/>
    </row>
    <row r="44" spans="1:13" x14ac:dyDescent="0.15">
      <c r="A44" s="179"/>
      <c r="B44" s="179" t="s">
        <v>54</v>
      </c>
      <c r="C44" s="180"/>
      <c r="D44" s="150" t="str">
        <f>IF(入力用!D44="","",入力用!D44)</f>
        <v/>
      </c>
      <c r="E44" s="151"/>
      <c r="F44" s="151"/>
      <c r="G44" s="151"/>
      <c r="H44" s="151"/>
      <c r="I44" s="151"/>
      <c r="J44" s="151"/>
      <c r="K44" s="151"/>
      <c r="L44" s="150" t="str">
        <f>IF(入力用!L44="","",入力用!L44)</f>
        <v/>
      </c>
      <c r="M44" s="152"/>
    </row>
    <row r="45" spans="1:13" x14ac:dyDescent="0.15">
      <c r="A45" s="179"/>
      <c r="B45" s="179" t="s">
        <v>48</v>
      </c>
      <c r="C45" s="180"/>
      <c r="D45" s="34" t="s">
        <v>49</v>
      </c>
      <c r="E45" s="164" t="str">
        <f>IF(入力用!E45="","",入力用!E45)</f>
        <v/>
      </c>
      <c r="F45" s="164"/>
      <c r="G45" s="189"/>
      <c r="H45" s="189"/>
      <c r="I45" s="189"/>
      <c r="J45" s="189"/>
      <c r="K45" s="189"/>
      <c r="L45" s="189"/>
      <c r="M45" s="193"/>
    </row>
    <row r="46" spans="1:13" x14ac:dyDescent="0.15">
      <c r="A46" s="179"/>
      <c r="B46" s="179"/>
      <c r="C46" s="180"/>
      <c r="D46" s="194" t="str">
        <f>IF(入力用!D46="","",入力用!D46)</f>
        <v/>
      </c>
      <c r="E46" s="195"/>
      <c r="F46" s="195"/>
      <c r="G46" s="195"/>
      <c r="H46" s="195"/>
      <c r="I46" s="195"/>
      <c r="J46" s="195"/>
      <c r="K46" s="195"/>
      <c r="L46" s="155"/>
      <c r="M46" s="196"/>
    </row>
    <row r="47" spans="1:13" x14ac:dyDescent="0.15">
      <c r="A47" s="179"/>
      <c r="B47" s="181" t="s">
        <v>55</v>
      </c>
      <c r="C47" s="179"/>
      <c r="D47" s="156" t="str">
        <f>IF(入力用!D47="","",入力用!D47)</f>
        <v/>
      </c>
      <c r="E47" s="157"/>
      <c r="F47" s="157"/>
      <c r="G47" s="157"/>
      <c r="H47" s="158"/>
      <c r="I47" s="28" t="s">
        <v>56</v>
      </c>
      <c r="J47" s="68" t="str">
        <f>IF(入力用!J47="","",入力用!J47)</f>
        <v/>
      </c>
      <c r="K47" s="69"/>
      <c r="L47" s="69"/>
      <c r="M47" s="125"/>
    </row>
    <row r="48" spans="1:13" x14ac:dyDescent="0.15">
      <c r="A48" s="179"/>
      <c r="B48" s="179"/>
      <c r="C48" s="179"/>
      <c r="D48" s="144" t="str">
        <f>IF(入力用!D48="","",入力用!D48)</f>
        <v/>
      </c>
      <c r="E48" s="145"/>
      <c r="F48" s="145"/>
      <c r="G48" s="145"/>
      <c r="H48" s="146"/>
      <c r="I48" s="28" t="s">
        <v>57</v>
      </c>
      <c r="J48" s="68" t="str">
        <f>IF(入力用!J48="","",入力用!J48)</f>
        <v/>
      </c>
      <c r="K48" s="69"/>
      <c r="L48" s="69"/>
      <c r="M48" s="125"/>
    </row>
    <row r="49" spans="1:13" x14ac:dyDescent="0.15">
      <c r="A49" s="179"/>
      <c r="B49" s="179"/>
      <c r="C49" s="179"/>
      <c r="D49" s="147"/>
      <c r="E49" s="148"/>
      <c r="F49" s="148"/>
      <c r="G49" s="148"/>
      <c r="H49" s="149"/>
      <c r="I49" s="28" t="s">
        <v>58</v>
      </c>
      <c r="J49" s="150" t="str">
        <f>IF(入力用!J49="","",入力用!J49)</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59</v>
      </c>
      <c r="D51" s="143" t="s">
        <v>60</v>
      </c>
      <c r="E51" s="143"/>
      <c r="F51" s="155" t="str">
        <f>IF(入力用!F51="","","印刷用(複数企業・推薦) を使用して下さい")</f>
        <v/>
      </c>
      <c r="G51" s="155"/>
      <c r="H51" s="155"/>
      <c r="I51" s="155"/>
      <c r="J51" s="155"/>
      <c r="K51" s="155"/>
      <c r="L51" s="37"/>
      <c r="M51" s="37"/>
    </row>
    <row r="52" spans="1:13" ht="20.100000000000001" customHeight="1" x14ac:dyDescent="0.15">
      <c r="A52" s="2"/>
      <c r="B52" s="2"/>
      <c r="C52" s="2"/>
      <c r="D52" s="143" t="s">
        <v>61</v>
      </c>
      <c r="E52" s="143"/>
      <c r="F52" s="143" t="str">
        <f>IF(入力用!F52="","","↑")</f>
        <v/>
      </c>
      <c r="G52" s="143"/>
      <c r="H52" s="143"/>
      <c r="I52" s="143"/>
      <c r="J52" s="143"/>
      <c r="K52" s="143" t="str">
        <f>IF(入力用!K52="","","印刷用(複数企業・推薦) を使用して下さい")</f>
        <v/>
      </c>
      <c r="L52" s="143"/>
      <c r="M52" s="2"/>
    </row>
    <row r="53" spans="1:13" x14ac:dyDescent="0.15">
      <c r="A53" s="2"/>
      <c r="B53" s="2"/>
      <c r="C53" s="2"/>
      <c r="D53" s="143" t="s">
        <v>62</v>
      </c>
      <c r="E53" s="143"/>
      <c r="F53" s="38" t="s">
        <v>49</v>
      </c>
      <c r="G53" s="178" t="str">
        <f>IF(入力用!G53="","","↑")</f>
        <v/>
      </c>
      <c r="H53" s="178"/>
      <c r="I53" s="155" t="str">
        <f>IF(入力用!I53="","",入力用!I53)</f>
        <v/>
      </c>
      <c r="J53" s="155"/>
      <c r="K53" s="155"/>
      <c r="L53" s="155"/>
      <c r="M53" s="155"/>
    </row>
    <row r="54" spans="1:13" ht="12.95" customHeight="1" x14ac:dyDescent="0.15">
      <c r="A54" s="2"/>
      <c r="B54" s="2"/>
      <c r="C54" s="2"/>
      <c r="D54" s="177"/>
      <c r="E54" s="177"/>
      <c r="F54" s="210" t="str">
        <f>IF(入力用!F54="","","↑")</f>
        <v/>
      </c>
      <c r="G54" s="210"/>
      <c r="H54" s="210"/>
      <c r="I54" s="210"/>
      <c r="J54" s="210"/>
      <c r="K54" s="143" t="str">
        <f>IF(入力用!K54="","",入力用!K54)</f>
        <v/>
      </c>
      <c r="L54" s="143"/>
      <c r="M54" s="177"/>
    </row>
    <row r="55" spans="1:13" ht="12.95" customHeight="1" x14ac:dyDescent="0.15">
      <c r="A55" s="2"/>
      <c r="B55" s="2"/>
      <c r="C55" s="2"/>
      <c r="D55" s="143" t="s">
        <v>63</v>
      </c>
      <c r="E55" s="143"/>
      <c r="F55" s="210" t="str">
        <f>IF(入力用!F55="","","↑")</f>
        <v/>
      </c>
      <c r="G55" s="210"/>
      <c r="H55" s="210"/>
      <c r="I55" s="210"/>
      <c r="J55" s="210"/>
      <c r="K55" s="143"/>
      <c r="L55" s="143"/>
      <c r="M55" s="177"/>
    </row>
    <row r="56" spans="1:13" ht="15" customHeight="1" x14ac:dyDescent="0.15">
      <c r="A56" s="2"/>
      <c r="B56" s="2"/>
      <c r="C56" s="2"/>
      <c r="D56" s="143" t="s">
        <v>64</v>
      </c>
      <c r="E56" s="143"/>
      <c r="F56" s="2" t="s">
        <v>65</v>
      </c>
      <c r="G56" s="143" t="str">
        <f>IF(入力用!G56="","","↑")</f>
        <v/>
      </c>
      <c r="H56" s="143"/>
      <c r="I56" s="143"/>
      <c r="J56" s="39" t="s">
        <v>66</v>
      </c>
      <c r="K56" s="176" t="str">
        <f>IF(入力用!K56="","","印刷用(複数企業・推薦) を使用して下さい")</f>
        <v/>
      </c>
      <c r="L56" s="176"/>
      <c r="M56" s="176"/>
    </row>
    <row r="57" spans="1:13" x14ac:dyDescent="0.15">
      <c r="A57" s="2"/>
      <c r="B57" s="2"/>
      <c r="C57" s="160" t="s">
        <v>67</v>
      </c>
      <c r="D57" s="160"/>
      <c r="E57" s="160"/>
      <c r="F57" s="160"/>
      <c r="G57" s="160"/>
      <c r="H57" s="160"/>
      <c r="I57" s="160"/>
      <c r="J57" s="2"/>
      <c r="K57" s="40"/>
      <c r="L57" s="40"/>
      <c r="M57" s="40"/>
    </row>
    <row r="58" spans="1:13" ht="8.1" customHeight="1" x14ac:dyDescent="0.15">
      <c r="A58" s="2"/>
      <c r="B58" s="2"/>
      <c r="C58" s="41"/>
      <c r="D58" s="41"/>
      <c r="E58" s="41"/>
      <c r="F58" s="41"/>
      <c r="G58" s="41"/>
      <c r="H58" s="41"/>
      <c r="I58" s="41"/>
      <c r="J58" s="2"/>
      <c r="K58" s="40"/>
      <c r="L58" s="40"/>
      <c r="M58" s="40"/>
    </row>
    <row r="59" spans="1:13" ht="12.95" customHeight="1" x14ac:dyDescent="0.15">
      <c r="A59" s="153" t="s">
        <v>68</v>
      </c>
      <c r="B59" s="153"/>
      <c r="C59" s="153"/>
      <c r="D59" s="153"/>
      <c r="E59" s="153"/>
      <c r="F59" s="153"/>
      <c r="G59" s="153"/>
      <c r="H59" s="153"/>
      <c r="I59" s="153"/>
      <c r="J59" s="153"/>
      <c r="K59" s="153"/>
      <c r="L59" s="153"/>
      <c r="M59" s="153"/>
    </row>
  </sheetData>
  <mergeCells count="110">
    <mergeCell ref="F51:K51"/>
    <mergeCell ref="F11:H11"/>
    <mergeCell ref="B10:J10"/>
    <mergeCell ref="C11:D11"/>
    <mergeCell ref="A12:A13"/>
    <mergeCell ref="C12:D12"/>
    <mergeCell ref="E12:L12"/>
    <mergeCell ref="B13:M13"/>
    <mergeCell ref="L1:M1"/>
    <mergeCell ref="A3:M3"/>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J48:M48"/>
    <mergeCell ref="J49:M49"/>
    <mergeCell ref="A43:A49"/>
    <mergeCell ref="B43:C43"/>
    <mergeCell ref="D43:M43"/>
    <mergeCell ref="B44:C44"/>
    <mergeCell ref="D44:K44"/>
    <mergeCell ref="L44:M44"/>
    <mergeCell ref="B45:C46"/>
    <mergeCell ref="E45:F45"/>
    <mergeCell ref="G45:M45"/>
    <mergeCell ref="D46:M4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s>
  <phoneticPr fontId="1"/>
  <dataValidations count="41">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type="list" imeMode="off" operator="greaterThanOrEqual" allowBlank="1" showInputMessage="1" showErrorMessage="1" promptTitle="金額の単位を選んでください" prompt="例）円、千円、億円" sqref="M15 M10 M20" xr:uid="{DC4EE781-07E5-43B2-93F9-93C5DC7C44E5}">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AFBD20B5-712C-4CB6-B3F6-263FEEE46D94}">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C4C9E893-1435-416F-83D1-24D8559097EB}">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E12E46D8-7CAC-49FC-BB4D-99F2007A567D}">
      <formula1>0</formula1>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F777-F6F6-40E1-A561-2DCB0A87E79C}">
  <sheetPr>
    <tabColor rgb="FFFFC000"/>
  </sheetPr>
  <dimension ref="A1:N59"/>
  <sheetViews>
    <sheetView workbookViewId="0">
      <selection activeCell="R17" sqref="R17"/>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34</v>
      </c>
      <c r="B1" s="2"/>
      <c r="C1" s="2"/>
      <c r="D1" s="2"/>
      <c r="E1" s="2"/>
      <c r="F1" s="2"/>
      <c r="G1" s="2"/>
      <c r="H1" s="2"/>
      <c r="I1" s="2"/>
      <c r="J1" s="2"/>
      <c r="K1" s="24" t="s">
        <v>35</v>
      </c>
      <c r="L1" s="183" t="str">
        <f>IF(入力用!L1="","",入力用!L1)</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row>
    <row r="5" spans="1:13" ht="9" customHeight="1" x14ac:dyDescent="0.15">
      <c r="A5" s="25" t="s">
        <v>33</v>
      </c>
      <c r="B5" s="170" t="str">
        <f>IF(入力用!B5="","",入力用!B5)</f>
        <v/>
      </c>
      <c r="C5" s="171"/>
      <c r="D5" s="171"/>
      <c r="E5" s="171"/>
      <c r="F5" s="171"/>
      <c r="G5" s="171"/>
      <c r="H5" s="171"/>
      <c r="I5" s="171"/>
      <c r="J5" s="171"/>
      <c r="K5" s="171"/>
      <c r="L5" s="171"/>
      <c r="M5" s="172"/>
    </row>
    <row r="6" spans="1:13" ht="14.25" x14ac:dyDescent="0.15">
      <c r="A6" s="26" t="s">
        <v>36</v>
      </c>
      <c r="B6" s="173" t="str">
        <f>IF(入力用!B6="","",入力用!B6)</f>
        <v/>
      </c>
      <c r="C6" s="174"/>
      <c r="D6" s="174"/>
      <c r="E6" s="174"/>
      <c r="F6" s="174"/>
      <c r="G6" s="174"/>
      <c r="H6" s="174"/>
      <c r="I6" s="174"/>
      <c r="J6" s="174"/>
      <c r="K6" s="174"/>
      <c r="L6" s="174"/>
      <c r="M6" s="175"/>
    </row>
    <row r="7" spans="1:13" x14ac:dyDescent="0.15">
      <c r="A7" s="185" t="s">
        <v>37</v>
      </c>
      <c r="B7" s="185"/>
      <c r="C7" s="185"/>
      <c r="D7" s="185"/>
      <c r="E7" s="185"/>
      <c r="F7" s="185"/>
      <c r="G7" s="185"/>
      <c r="H7" s="185"/>
      <c r="I7" s="185"/>
      <c r="J7" s="185"/>
      <c r="K7" s="185"/>
      <c r="L7" s="185"/>
      <c r="M7" s="185"/>
    </row>
    <row r="8" spans="1:13" x14ac:dyDescent="0.15">
      <c r="A8" s="27" t="s">
        <v>38</v>
      </c>
      <c r="B8" s="27" t="s">
        <v>39</v>
      </c>
      <c r="C8" s="197" t="str">
        <f>IF(入力用!C8="","",入力用!C8)</f>
        <v/>
      </c>
      <c r="D8" s="197"/>
      <c r="E8" s="197"/>
      <c r="F8" s="197"/>
      <c r="G8" s="186" t="s">
        <v>40</v>
      </c>
      <c r="H8" s="186"/>
      <c r="I8" s="186"/>
      <c r="J8" s="187" t="str">
        <f>IF(入力用!J8="","",入力用!J8)</f>
        <v/>
      </c>
      <c r="K8" s="187"/>
      <c r="L8" s="187"/>
      <c r="M8" s="188"/>
    </row>
    <row r="9" spans="1:13" x14ac:dyDescent="0.15">
      <c r="A9" s="2"/>
      <c r="B9" s="2"/>
      <c r="C9" s="2"/>
      <c r="D9" s="2"/>
      <c r="E9" s="2"/>
      <c r="F9" s="2"/>
      <c r="G9" s="2"/>
      <c r="H9" s="2"/>
      <c r="I9" s="2"/>
      <c r="J9" s="2"/>
      <c r="K9" s="2"/>
      <c r="L9" s="2"/>
      <c r="M9" s="2"/>
    </row>
    <row r="10" spans="1:13" x14ac:dyDescent="0.15">
      <c r="A10" s="28" t="s">
        <v>41</v>
      </c>
      <c r="B10" s="68" t="str">
        <f>IF(入力用!B10="","",入力用!B10)</f>
        <v/>
      </c>
      <c r="C10" s="69"/>
      <c r="D10" s="69"/>
      <c r="E10" s="69"/>
      <c r="F10" s="69"/>
      <c r="G10" s="69"/>
      <c r="H10" s="69"/>
      <c r="I10" s="69"/>
      <c r="J10" s="125"/>
      <c r="K10" s="29" t="s">
        <v>42</v>
      </c>
      <c r="L10" s="45" t="str">
        <f>IF(入力用!L10="","",入力用!L10)</f>
        <v/>
      </c>
      <c r="M10" s="10" t="str">
        <f>入力用!M10</f>
        <v>万円</v>
      </c>
    </row>
    <row r="11" spans="1:13" ht="26.1" customHeight="1" x14ac:dyDescent="0.15">
      <c r="A11" s="28" t="s">
        <v>43</v>
      </c>
      <c r="B11" s="16" t="s">
        <v>44</v>
      </c>
      <c r="C11" s="151" t="str">
        <f>IF(入力用!C11="","",入力用!C11)</f>
        <v/>
      </c>
      <c r="D11" s="151"/>
      <c r="E11" s="30" t="s">
        <v>45</v>
      </c>
      <c r="F11" s="69" t="str">
        <f>IF(入力用!F11="","",入力用!F11)</f>
        <v/>
      </c>
      <c r="G11" s="69"/>
      <c r="H11" s="69"/>
      <c r="I11" s="31"/>
      <c r="J11" s="32"/>
      <c r="K11" s="33" t="s">
        <v>47</v>
      </c>
      <c r="L11" s="45" t="str">
        <f>IF(入力用!L11="","",入力用!L11)</f>
        <v/>
      </c>
      <c r="M11" s="10" t="str">
        <f>入力用!M11</f>
        <v>百万人</v>
      </c>
    </row>
    <row r="12" spans="1:13" x14ac:dyDescent="0.15">
      <c r="A12" s="180" t="s">
        <v>48</v>
      </c>
      <c r="B12" s="34" t="s">
        <v>49</v>
      </c>
      <c r="C12" s="164" t="str">
        <f>IF(入力用!C12="","",入力用!C12)</f>
        <v/>
      </c>
      <c r="D12" s="164"/>
      <c r="E12" s="189"/>
      <c r="F12" s="189"/>
      <c r="G12" s="189"/>
      <c r="H12" s="189"/>
      <c r="I12" s="189"/>
      <c r="J12" s="189"/>
      <c r="K12" s="189"/>
      <c r="L12" s="189"/>
      <c r="M12" s="35"/>
    </row>
    <row r="13" spans="1:13" x14ac:dyDescent="0.15">
      <c r="A13" s="180"/>
      <c r="B13" s="166" t="str">
        <f>IF(入力用!B13="","",入力用!B13)</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41</v>
      </c>
      <c r="B15" s="68" t="str">
        <f>IF(入力用!B15="","",入力用!B15)</f>
        <v/>
      </c>
      <c r="C15" s="69"/>
      <c r="D15" s="69"/>
      <c r="E15" s="69"/>
      <c r="F15" s="69"/>
      <c r="G15" s="69"/>
      <c r="H15" s="69"/>
      <c r="I15" s="69"/>
      <c r="J15" s="125"/>
      <c r="K15" s="29" t="s">
        <v>42</v>
      </c>
      <c r="L15" s="45" t="str">
        <f>IF(入力用!L15="","",入力用!L15)</f>
        <v/>
      </c>
      <c r="M15" s="10" t="str">
        <f>入力用!M15</f>
        <v>万円</v>
      </c>
    </row>
    <row r="16" spans="1:13" outlineLevel="1" x14ac:dyDescent="0.15">
      <c r="A16" s="28" t="s">
        <v>43</v>
      </c>
      <c r="B16" s="16" t="s">
        <v>44</v>
      </c>
      <c r="C16" s="151" t="str">
        <f>IF(入力用!C16="","",入力用!C16)</f>
        <v/>
      </c>
      <c r="D16" s="151"/>
      <c r="E16" s="30" t="s">
        <v>45</v>
      </c>
      <c r="F16" s="69" t="str">
        <f>IF(入力用!F16="","",入力用!F16)</f>
        <v/>
      </c>
      <c r="G16" s="69"/>
      <c r="H16" s="69"/>
      <c r="I16" s="69"/>
      <c r="J16" s="125"/>
      <c r="K16" s="33" t="s">
        <v>47</v>
      </c>
      <c r="L16" s="45" t="str">
        <f>IF(入力用!L16="","",入力用!L16)</f>
        <v/>
      </c>
      <c r="M16" s="10" t="str">
        <f>入力用!M16</f>
        <v>人</v>
      </c>
    </row>
    <row r="17" spans="1:14" outlineLevel="1" x14ac:dyDescent="0.15">
      <c r="A17" s="180" t="s">
        <v>48</v>
      </c>
      <c r="B17" s="34" t="s">
        <v>49</v>
      </c>
      <c r="C17" s="164" t="str">
        <f>IF(入力用!C17="","",入力用!C17)</f>
        <v/>
      </c>
      <c r="D17" s="164"/>
      <c r="E17" s="189"/>
      <c r="F17" s="189"/>
      <c r="G17" s="189"/>
      <c r="H17" s="189"/>
      <c r="I17" s="189"/>
      <c r="J17" s="189"/>
      <c r="K17" s="189"/>
      <c r="L17" s="189"/>
      <c r="M17" s="35"/>
    </row>
    <row r="18" spans="1:14" outlineLevel="1" x14ac:dyDescent="0.15">
      <c r="A18" s="180"/>
      <c r="B18" s="166" t="str">
        <f>IF(入力用!B18="","",入力用!B18)</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41</v>
      </c>
      <c r="B20" s="68" t="str">
        <f>IF(入力用!B20="","",入力用!B20)</f>
        <v/>
      </c>
      <c r="C20" s="69"/>
      <c r="D20" s="69"/>
      <c r="E20" s="69"/>
      <c r="F20" s="69"/>
      <c r="G20" s="69"/>
      <c r="H20" s="69"/>
      <c r="I20" s="69"/>
      <c r="J20" s="125"/>
      <c r="K20" s="29" t="s">
        <v>42</v>
      </c>
      <c r="L20" s="45" t="str">
        <f>IF(入力用!L20="","",入力用!L20)</f>
        <v/>
      </c>
      <c r="M20" s="10" t="str">
        <f>入力用!M20</f>
        <v>万円</v>
      </c>
      <c r="N20" s="15"/>
    </row>
    <row r="21" spans="1:14" outlineLevel="1" x14ac:dyDescent="0.15">
      <c r="A21" s="28" t="s">
        <v>43</v>
      </c>
      <c r="B21" s="16" t="s">
        <v>44</v>
      </c>
      <c r="C21" s="151" t="str">
        <f>IF(入力用!C21="","",入力用!C21)</f>
        <v/>
      </c>
      <c r="D21" s="151"/>
      <c r="E21" s="30" t="s">
        <v>45</v>
      </c>
      <c r="F21" s="69" t="str">
        <f>IF(入力用!F21="","",入力用!F21)</f>
        <v/>
      </c>
      <c r="G21" s="69"/>
      <c r="H21" s="69"/>
      <c r="I21" s="69"/>
      <c r="J21" s="125"/>
      <c r="K21" s="33" t="s">
        <v>47</v>
      </c>
      <c r="L21" s="45" t="str">
        <f>IF(入力用!L21="","",入力用!L21)</f>
        <v/>
      </c>
      <c r="M21" s="10" t="str">
        <f>入力用!M21</f>
        <v>人</v>
      </c>
    </row>
    <row r="22" spans="1:14" outlineLevel="1" x14ac:dyDescent="0.15">
      <c r="A22" s="180" t="s">
        <v>48</v>
      </c>
      <c r="B22" s="34" t="s">
        <v>49</v>
      </c>
      <c r="C22" s="164" t="str">
        <f>IF(入力用!C22="","",入力用!C22)</f>
        <v/>
      </c>
      <c r="D22" s="164"/>
      <c r="E22" s="189"/>
      <c r="F22" s="189"/>
      <c r="G22" s="189"/>
      <c r="H22" s="189"/>
      <c r="I22" s="189"/>
      <c r="J22" s="189"/>
      <c r="K22" s="189"/>
      <c r="L22" s="189"/>
      <c r="M22" s="35"/>
    </row>
    <row r="23" spans="1:14" outlineLevel="1" x14ac:dyDescent="0.15">
      <c r="A23" s="180"/>
      <c r="B23" s="166" t="str">
        <f>IF(入力用!B23="","",入力用!B23)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x14ac:dyDescent="0.15">
      <c r="A25" s="179" t="s">
        <v>50</v>
      </c>
      <c r="B25" s="179"/>
      <c r="C25" s="180" t="s">
        <v>51</v>
      </c>
      <c r="D25" s="186"/>
      <c r="E25" s="199"/>
      <c r="F25" s="180" t="s">
        <v>52</v>
      </c>
      <c r="G25" s="186"/>
      <c r="H25" s="186"/>
      <c r="I25" s="186"/>
      <c r="J25" s="198" t="s">
        <v>48</v>
      </c>
      <c r="K25" s="189"/>
      <c r="L25" s="189"/>
      <c r="M25" s="193"/>
    </row>
    <row r="26" spans="1:14" x14ac:dyDescent="0.15">
      <c r="A26" s="200" t="str">
        <f>IF(入力用!A26="","",入力用!A26)</f>
        <v/>
      </c>
      <c r="B26" s="200"/>
      <c r="C26" s="190" t="str">
        <f>IF(入力用!C26="","",入力用!C26)</f>
        <v/>
      </c>
      <c r="D26" s="191"/>
      <c r="E26" s="192"/>
      <c r="F26" s="150" t="str">
        <f>IF(入力用!F26="","",入力用!F26)</f>
        <v/>
      </c>
      <c r="G26" s="151"/>
      <c r="H26" s="151"/>
      <c r="I26" s="151"/>
      <c r="J26" s="34" t="s">
        <v>49</v>
      </c>
      <c r="K26" s="16" t="str">
        <f>IF(入力用!K26="","",入力用!K26)</f>
        <v/>
      </c>
      <c r="L26" s="30"/>
      <c r="M26" s="36"/>
    </row>
    <row r="27" spans="1:14" x14ac:dyDescent="0.15">
      <c r="A27" s="200"/>
      <c r="B27" s="200"/>
      <c r="C27" s="194"/>
      <c r="D27" s="195"/>
      <c r="E27" s="209"/>
      <c r="F27" s="194" t="str">
        <f>IF(入力用!F27="","",入力用!F27)</f>
        <v/>
      </c>
      <c r="G27" s="195"/>
      <c r="H27" s="195"/>
      <c r="I27" s="195"/>
      <c r="J27" s="194" t="str">
        <f>IF(入力用!J27="","",入力用!J27)</f>
        <v/>
      </c>
      <c r="K27" s="195"/>
      <c r="L27" s="195"/>
      <c r="M27" s="209"/>
    </row>
    <row r="28" spans="1:14" ht="12.95" customHeight="1" x14ac:dyDescent="0.15">
      <c r="A28" s="200" t="str">
        <f>IF(入力用!A28="","",入力用!A28)</f>
        <v/>
      </c>
      <c r="B28" s="200"/>
      <c r="C28" s="190" t="str">
        <f>IF(入力用!C28="","",入力用!C28)</f>
        <v/>
      </c>
      <c r="D28" s="191"/>
      <c r="E28" s="192"/>
      <c r="F28" s="150" t="str">
        <f>IF(入力用!F28="","",入力用!F28)</f>
        <v/>
      </c>
      <c r="G28" s="151"/>
      <c r="H28" s="151"/>
      <c r="I28" s="151"/>
      <c r="J28" s="34" t="s">
        <v>49</v>
      </c>
      <c r="K28" s="16" t="str">
        <f>IF(入力用!K28="","",入力用!K28)</f>
        <v/>
      </c>
      <c r="L28" s="30"/>
      <c r="M28" s="36"/>
    </row>
    <row r="29" spans="1:14" x14ac:dyDescent="0.15">
      <c r="A29" s="200"/>
      <c r="B29" s="200"/>
      <c r="C29" s="194"/>
      <c r="D29" s="195"/>
      <c r="E29" s="209"/>
      <c r="F29" s="194" t="str">
        <f>IF(入力用!F29="","",入力用!F29)</f>
        <v/>
      </c>
      <c r="G29" s="195"/>
      <c r="H29" s="195"/>
      <c r="I29" s="195"/>
      <c r="J29" s="194" t="str">
        <f>IF(入力用!J29="","",入力用!J29)</f>
        <v/>
      </c>
      <c r="K29" s="195"/>
      <c r="L29" s="195"/>
      <c r="M29" s="209"/>
    </row>
    <row r="30" spans="1:14" ht="12.95" customHeight="1" x14ac:dyDescent="0.15">
      <c r="A30" s="200" t="str">
        <f>IF(入力用!A30="","",入力用!A30)</f>
        <v/>
      </c>
      <c r="B30" s="200"/>
      <c r="C30" s="190" t="str">
        <f>IF(入力用!C30="","",入力用!C30)</f>
        <v/>
      </c>
      <c r="D30" s="191"/>
      <c r="E30" s="192"/>
      <c r="F30" s="150" t="str">
        <f>IF(入力用!F30="","",入力用!F30)</f>
        <v/>
      </c>
      <c r="G30" s="151"/>
      <c r="H30" s="151"/>
      <c r="I30" s="151"/>
      <c r="J30" s="34" t="s">
        <v>49</v>
      </c>
      <c r="K30" s="16" t="str">
        <f>IF(入力用!K30="","",入力用!K30)</f>
        <v/>
      </c>
      <c r="L30" s="30"/>
      <c r="M30" s="36"/>
    </row>
    <row r="31" spans="1:14" x14ac:dyDescent="0.15">
      <c r="A31" s="200"/>
      <c r="B31" s="200"/>
      <c r="C31" s="194"/>
      <c r="D31" s="195"/>
      <c r="E31" s="209"/>
      <c r="F31" s="194" t="str">
        <f>IF(入力用!F31="","",入力用!F31)</f>
        <v/>
      </c>
      <c r="G31" s="195"/>
      <c r="H31" s="195"/>
      <c r="I31" s="195"/>
      <c r="J31" s="194" t="str">
        <f>IF(入力用!J31="","",入力用!J31)</f>
        <v/>
      </c>
      <c r="K31" s="195"/>
      <c r="L31" s="195"/>
      <c r="M31" s="209"/>
    </row>
    <row r="32" spans="1:14" ht="12.95" customHeight="1" x14ac:dyDescent="0.15">
      <c r="A32" s="200" t="str">
        <f>IF(入力用!A32="","",入力用!A32)</f>
        <v/>
      </c>
      <c r="B32" s="200"/>
      <c r="C32" s="190" t="str">
        <f>IF(入力用!C32="","",入力用!C32)</f>
        <v/>
      </c>
      <c r="D32" s="191"/>
      <c r="E32" s="192"/>
      <c r="F32" s="150" t="str">
        <f>IF(入力用!F32="","",入力用!F32)</f>
        <v/>
      </c>
      <c r="G32" s="151"/>
      <c r="H32" s="151"/>
      <c r="I32" s="151"/>
      <c r="J32" s="34" t="s">
        <v>49</v>
      </c>
      <c r="K32" s="16" t="str">
        <f>IF(入力用!K32="","",入力用!K32)</f>
        <v/>
      </c>
      <c r="L32" s="30"/>
      <c r="M32" s="36"/>
    </row>
    <row r="33" spans="1:13" x14ac:dyDescent="0.15">
      <c r="A33" s="200"/>
      <c r="B33" s="200"/>
      <c r="C33" s="194"/>
      <c r="D33" s="195"/>
      <c r="E33" s="209"/>
      <c r="F33" s="194" t="str">
        <f>IF(入力用!F33="","",入力用!F33)</f>
        <v/>
      </c>
      <c r="G33" s="195"/>
      <c r="H33" s="195"/>
      <c r="I33" s="195"/>
      <c r="J33" s="194" t="str">
        <f>IF(入力用!J33="","",入力用!J33)</f>
        <v/>
      </c>
      <c r="K33" s="195"/>
      <c r="L33" s="195"/>
      <c r="M33" s="209"/>
    </row>
    <row r="34" spans="1:13" ht="12.95" customHeight="1" x14ac:dyDescent="0.15">
      <c r="A34" s="200" t="str">
        <f>IF(入力用!A34="","",入力用!A34)</f>
        <v/>
      </c>
      <c r="B34" s="200"/>
      <c r="C34" s="190" t="str">
        <f>IF(入力用!C34="","",入力用!C34)</f>
        <v/>
      </c>
      <c r="D34" s="191"/>
      <c r="E34" s="192"/>
      <c r="F34" s="150" t="str">
        <f>IF(入力用!F34="","",入力用!F34)</f>
        <v/>
      </c>
      <c r="G34" s="151"/>
      <c r="H34" s="151"/>
      <c r="I34" s="151"/>
      <c r="J34" s="34" t="s">
        <v>49</v>
      </c>
      <c r="K34" s="16" t="str">
        <f>IF(入力用!K34="","",入力用!K34)</f>
        <v/>
      </c>
      <c r="L34" s="30"/>
      <c r="M34" s="36"/>
    </row>
    <row r="35" spans="1:13" x14ac:dyDescent="0.15">
      <c r="A35" s="200"/>
      <c r="B35" s="200"/>
      <c r="C35" s="194"/>
      <c r="D35" s="195"/>
      <c r="E35" s="209"/>
      <c r="F35" s="194" t="str">
        <f>IF(入力用!F35="","",入力用!F35)</f>
        <v/>
      </c>
      <c r="G35" s="195"/>
      <c r="H35" s="195"/>
      <c r="I35" s="195"/>
      <c r="J35" s="194" t="str">
        <f>IF(入力用!J35="","",入力用!J35)</f>
        <v/>
      </c>
      <c r="K35" s="195"/>
      <c r="L35" s="195"/>
      <c r="M35" s="209"/>
    </row>
    <row r="36" spans="1:13" ht="12.95" customHeight="1" outlineLevel="1" x14ac:dyDescent="0.15">
      <c r="A36" s="200" t="str">
        <f>IF(入力用!A36="","",入力用!A36)</f>
        <v/>
      </c>
      <c r="B36" s="200"/>
      <c r="C36" s="190" t="str">
        <f>IF(入力用!C36="","",入力用!C36)</f>
        <v/>
      </c>
      <c r="D36" s="191"/>
      <c r="E36" s="192"/>
      <c r="F36" s="150" t="str">
        <f>IF(入力用!F36="","",入力用!F36)</f>
        <v/>
      </c>
      <c r="G36" s="151"/>
      <c r="H36" s="151"/>
      <c r="I36" s="151"/>
      <c r="J36" s="34" t="s">
        <v>49</v>
      </c>
      <c r="K36" s="16" t="str">
        <f>IF(入力用!K36="","",入力用!K36)</f>
        <v/>
      </c>
      <c r="L36" s="30"/>
      <c r="M36" s="36"/>
    </row>
    <row r="37" spans="1:13" outlineLevel="1" x14ac:dyDescent="0.15">
      <c r="A37" s="200"/>
      <c r="B37" s="200"/>
      <c r="C37" s="194"/>
      <c r="D37" s="195"/>
      <c r="E37" s="209"/>
      <c r="F37" s="194" t="str">
        <f>IF(入力用!F37="","",入力用!F37)</f>
        <v/>
      </c>
      <c r="G37" s="195"/>
      <c r="H37" s="195"/>
      <c r="I37" s="195"/>
      <c r="J37" s="194" t="str">
        <f>IF(入力用!J37="","",入力用!J37)</f>
        <v/>
      </c>
      <c r="K37" s="195"/>
      <c r="L37" s="195"/>
      <c r="M37" s="209"/>
    </row>
    <row r="38" spans="1:13" ht="12.95" customHeight="1" outlineLevel="1" x14ac:dyDescent="0.15">
      <c r="A38" s="200" t="str">
        <f>IF(入力用!A38="","",入力用!A38)</f>
        <v/>
      </c>
      <c r="B38" s="200"/>
      <c r="C38" s="190" t="str">
        <f>IF(入力用!C38="","",入力用!C38)</f>
        <v/>
      </c>
      <c r="D38" s="191"/>
      <c r="E38" s="192"/>
      <c r="F38" s="150" t="str">
        <f>IF(入力用!F38="","",入力用!F38)</f>
        <v/>
      </c>
      <c r="G38" s="151"/>
      <c r="H38" s="151"/>
      <c r="I38" s="151"/>
      <c r="J38" s="34" t="s">
        <v>49</v>
      </c>
      <c r="K38" s="16" t="str">
        <f>IF(入力用!K38="","",入力用!K38)</f>
        <v/>
      </c>
      <c r="L38" s="30"/>
      <c r="M38" s="36"/>
    </row>
    <row r="39" spans="1:13" outlineLevel="1" x14ac:dyDescent="0.15">
      <c r="A39" s="200"/>
      <c r="B39" s="200"/>
      <c r="C39" s="194"/>
      <c r="D39" s="195"/>
      <c r="E39" s="209"/>
      <c r="F39" s="194" t="str">
        <f>IF(入力用!F39="","",入力用!F39)</f>
        <v/>
      </c>
      <c r="G39" s="195"/>
      <c r="H39" s="195"/>
      <c r="I39" s="195"/>
      <c r="J39" s="194" t="str">
        <f>IF(入力用!J39="","",入力用!J39)</f>
        <v/>
      </c>
      <c r="K39" s="195"/>
      <c r="L39" s="195"/>
      <c r="M39" s="209"/>
    </row>
    <row r="40" spans="1:13" ht="12.95" customHeight="1" outlineLevel="1" x14ac:dyDescent="0.15">
      <c r="A40" s="200" t="str">
        <f>IF(入力用!A40="","",入力用!A40)</f>
        <v/>
      </c>
      <c r="B40" s="200"/>
      <c r="C40" s="190" t="str">
        <f>IF(入力用!C40="","",入力用!C40)</f>
        <v/>
      </c>
      <c r="D40" s="191"/>
      <c r="E40" s="192"/>
      <c r="F40" s="150" t="str">
        <f>IF(入力用!F40="","",入力用!F40)</f>
        <v/>
      </c>
      <c r="G40" s="151"/>
      <c r="H40" s="151"/>
      <c r="I40" s="151"/>
      <c r="J40" s="34" t="s">
        <v>49</v>
      </c>
      <c r="K40" s="16" t="str">
        <f>IF(入力用!K40="","",入力用!K40)</f>
        <v/>
      </c>
      <c r="L40" s="30"/>
      <c r="M40" s="36"/>
    </row>
    <row r="41" spans="1:13" outlineLevel="1" x14ac:dyDescent="0.15">
      <c r="A41" s="200"/>
      <c r="B41" s="200"/>
      <c r="C41" s="194"/>
      <c r="D41" s="195"/>
      <c r="E41" s="209"/>
      <c r="F41" s="194" t="str">
        <f>IF(入力用!F41="","",入力用!F41)</f>
        <v/>
      </c>
      <c r="G41" s="195"/>
      <c r="H41" s="195"/>
      <c r="I41" s="195"/>
      <c r="J41" s="194" t="str">
        <f>IF(入力用!J41="","",入力用!J41)</f>
        <v/>
      </c>
      <c r="K41" s="195"/>
      <c r="L41" s="195"/>
      <c r="M41" s="209"/>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53</v>
      </c>
      <c r="B43" s="179" t="s">
        <v>51</v>
      </c>
      <c r="C43" s="180"/>
      <c r="D43" s="190" t="str">
        <f>IF(入力用!D43="","",入力用!D43)</f>
        <v/>
      </c>
      <c r="E43" s="191"/>
      <c r="F43" s="191"/>
      <c r="G43" s="191"/>
      <c r="H43" s="191"/>
      <c r="I43" s="191"/>
      <c r="J43" s="191"/>
      <c r="K43" s="191"/>
      <c r="L43" s="191"/>
      <c r="M43" s="192"/>
    </row>
    <row r="44" spans="1:13" x14ac:dyDescent="0.15">
      <c r="A44" s="179"/>
      <c r="B44" s="179" t="s">
        <v>54</v>
      </c>
      <c r="C44" s="180"/>
      <c r="D44" s="150" t="str">
        <f>IF(入力用!D44="","",入力用!D44)</f>
        <v/>
      </c>
      <c r="E44" s="151"/>
      <c r="F44" s="151"/>
      <c r="G44" s="151"/>
      <c r="H44" s="151"/>
      <c r="I44" s="151"/>
      <c r="J44" s="151"/>
      <c r="K44" s="151"/>
      <c r="L44" s="150" t="str">
        <f>IF(入力用!L44="","",入力用!L44)</f>
        <v/>
      </c>
      <c r="M44" s="152"/>
    </row>
    <row r="45" spans="1:13" x14ac:dyDescent="0.15">
      <c r="A45" s="179"/>
      <c r="B45" s="179" t="s">
        <v>48</v>
      </c>
      <c r="C45" s="180"/>
      <c r="D45" s="34" t="s">
        <v>49</v>
      </c>
      <c r="E45" s="164" t="str">
        <f>IF(入力用!E45="","",入力用!E45)</f>
        <v/>
      </c>
      <c r="F45" s="164"/>
      <c r="G45" s="189"/>
      <c r="H45" s="189"/>
      <c r="I45" s="189"/>
      <c r="J45" s="189"/>
      <c r="K45" s="189"/>
      <c r="L45" s="189"/>
      <c r="M45" s="193"/>
    </row>
    <row r="46" spans="1:13" x14ac:dyDescent="0.15">
      <c r="A46" s="179"/>
      <c r="B46" s="179"/>
      <c r="C46" s="180"/>
      <c r="D46" s="194" t="str">
        <f>IF(入力用!D46="","",入力用!D46)</f>
        <v/>
      </c>
      <c r="E46" s="195"/>
      <c r="F46" s="195"/>
      <c r="G46" s="195"/>
      <c r="H46" s="195"/>
      <c r="I46" s="195"/>
      <c r="J46" s="195"/>
      <c r="K46" s="195"/>
      <c r="L46" s="155"/>
      <c r="M46" s="196"/>
    </row>
    <row r="47" spans="1:13" x14ac:dyDescent="0.15">
      <c r="A47" s="179"/>
      <c r="B47" s="181" t="s">
        <v>55</v>
      </c>
      <c r="C47" s="179"/>
      <c r="D47" s="156" t="str">
        <f>IF(入力用!D47="","",入力用!D47)</f>
        <v/>
      </c>
      <c r="E47" s="157"/>
      <c r="F47" s="157"/>
      <c r="G47" s="157"/>
      <c r="H47" s="158"/>
      <c r="I47" s="28" t="s">
        <v>56</v>
      </c>
      <c r="J47" s="68" t="str">
        <f>IF(入力用!J47="","",入力用!J47)</f>
        <v/>
      </c>
      <c r="K47" s="69"/>
      <c r="L47" s="69"/>
      <c r="M47" s="125"/>
    </row>
    <row r="48" spans="1:13" x14ac:dyDescent="0.15">
      <c r="A48" s="179"/>
      <c r="B48" s="179"/>
      <c r="C48" s="179"/>
      <c r="D48" s="144" t="str">
        <f>IF(入力用!D48="","",入力用!D48)</f>
        <v/>
      </c>
      <c r="E48" s="145"/>
      <c r="F48" s="145"/>
      <c r="G48" s="145"/>
      <c r="H48" s="146"/>
      <c r="I48" s="28" t="s">
        <v>57</v>
      </c>
      <c r="J48" s="68" t="str">
        <f>IF(入力用!J48="","",入力用!J48)</f>
        <v/>
      </c>
      <c r="K48" s="69"/>
      <c r="L48" s="69"/>
      <c r="M48" s="125"/>
    </row>
    <row r="49" spans="1:13" x14ac:dyDescent="0.15">
      <c r="A49" s="179"/>
      <c r="B49" s="179"/>
      <c r="C49" s="179"/>
      <c r="D49" s="147"/>
      <c r="E49" s="148"/>
      <c r="F49" s="148"/>
      <c r="G49" s="148"/>
      <c r="H49" s="149"/>
      <c r="I49" s="28" t="s">
        <v>58</v>
      </c>
      <c r="J49" s="150" t="str">
        <f>IF(入力用!J49="","",入力用!J49)</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59</v>
      </c>
      <c r="D51" s="143" t="s">
        <v>60</v>
      </c>
      <c r="E51" s="143"/>
      <c r="F51" s="155" t="str">
        <f>IF(入力用!F51="","印刷用(複数企業・自薦) を使用して下さい",入力用!F51)</f>
        <v>印刷用(複数企業・自薦) を使用して下さい</v>
      </c>
      <c r="G51" s="155"/>
      <c r="H51" s="155"/>
      <c r="I51" s="155"/>
      <c r="J51" s="155"/>
      <c r="K51" s="155"/>
      <c r="L51" s="37"/>
      <c r="M51" s="37"/>
    </row>
    <row r="52" spans="1:13" ht="20.100000000000001" customHeight="1" x14ac:dyDescent="0.15">
      <c r="A52" s="2"/>
      <c r="B52" s="2"/>
      <c r="C52" s="2"/>
      <c r="D52" s="143" t="s">
        <v>61</v>
      </c>
      <c r="E52" s="143"/>
      <c r="F52" s="143" t="str">
        <f>IF(入力用!F52="","",入力用!F52)</f>
        <v/>
      </c>
      <c r="G52" s="143"/>
      <c r="H52" s="143"/>
      <c r="I52" s="143"/>
      <c r="J52" s="143"/>
      <c r="K52" s="143" t="str">
        <f>IF(入力用!K52="","",入力用!K52)</f>
        <v/>
      </c>
      <c r="L52" s="143"/>
      <c r="M52" s="53" t="s">
        <v>90</v>
      </c>
    </row>
    <row r="53" spans="1:13" x14ac:dyDescent="0.15">
      <c r="A53" s="2"/>
      <c r="B53" s="2"/>
      <c r="C53" s="2"/>
      <c r="D53" s="143" t="s">
        <v>62</v>
      </c>
      <c r="E53" s="143"/>
      <c r="F53" s="38" t="s">
        <v>49</v>
      </c>
      <c r="G53" s="178" t="str">
        <f>IF(入力用!G53="","",入力用!G53)</f>
        <v/>
      </c>
      <c r="H53" s="178"/>
      <c r="I53" s="155" t="str">
        <f>IF(入力用!I53="","",入力用!I53)</f>
        <v/>
      </c>
      <c r="J53" s="155"/>
      <c r="K53" s="155"/>
      <c r="L53" s="155"/>
      <c r="M53" s="155"/>
    </row>
    <row r="54" spans="1:13" ht="12.95" customHeight="1" x14ac:dyDescent="0.15">
      <c r="A54" s="2"/>
      <c r="B54" s="2"/>
      <c r="C54" s="2"/>
      <c r="D54" s="177"/>
      <c r="E54" s="177"/>
      <c r="F54" s="210" t="str">
        <f>IF(入力用!F54="","",入力用!F54)</f>
        <v/>
      </c>
      <c r="G54" s="210"/>
      <c r="H54" s="210"/>
      <c r="I54" s="210"/>
      <c r="J54" s="210"/>
      <c r="K54" s="143" t="str">
        <f>IF(入力用!K54="","",入力用!K54)</f>
        <v/>
      </c>
      <c r="L54" s="143"/>
      <c r="M54" s="177"/>
    </row>
    <row r="55" spans="1:13" ht="12.95" customHeight="1" x14ac:dyDescent="0.15">
      <c r="A55" s="2"/>
      <c r="B55" s="2"/>
      <c r="C55" s="2"/>
      <c r="D55" s="143" t="s">
        <v>63</v>
      </c>
      <c r="E55" s="143"/>
      <c r="F55" s="210" t="str">
        <f>IF(入力用!F55="","",入力用!F55)</f>
        <v/>
      </c>
      <c r="G55" s="210"/>
      <c r="H55" s="210"/>
      <c r="I55" s="210"/>
      <c r="J55" s="210"/>
      <c r="K55" s="143"/>
      <c r="L55" s="143"/>
      <c r="M55" s="177"/>
    </row>
    <row r="56" spans="1:13" ht="15" customHeight="1" x14ac:dyDescent="0.15">
      <c r="A56" s="2"/>
      <c r="B56" s="2"/>
      <c r="C56" s="2"/>
      <c r="D56" s="143" t="s">
        <v>64</v>
      </c>
      <c r="E56" s="143"/>
      <c r="F56" s="2" t="s">
        <v>65</v>
      </c>
      <c r="G56" s="143" t="str">
        <f>IF(入力用!G56="","",入力用!G56)</f>
        <v/>
      </c>
      <c r="H56" s="143"/>
      <c r="I56" s="143"/>
      <c r="J56" s="39" t="s">
        <v>66</v>
      </c>
      <c r="K56" s="176" t="str">
        <f>IF(入力用!K56="","",入力用!K56)</f>
        <v/>
      </c>
      <c r="L56" s="176"/>
      <c r="M56" s="176"/>
    </row>
    <row r="57" spans="1:13" x14ac:dyDescent="0.15">
      <c r="A57" s="2"/>
      <c r="B57" s="2"/>
      <c r="C57" s="160" t="s">
        <v>67</v>
      </c>
      <c r="D57" s="160"/>
      <c r="E57" s="160"/>
      <c r="F57" s="160"/>
      <c r="G57" s="160"/>
      <c r="H57" s="160"/>
      <c r="I57" s="160"/>
      <c r="J57" s="2"/>
      <c r="K57" s="40"/>
      <c r="L57" s="40"/>
      <c r="M57" s="40"/>
    </row>
    <row r="58" spans="1:13" ht="8.1" customHeight="1" x14ac:dyDescent="0.15">
      <c r="A58" s="2"/>
      <c r="B58" s="2"/>
      <c r="C58" s="41"/>
      <c r="D58" s="41"/>
      <c r="E58" s="41"/>
      <c r="F58" s="41"/>
      <c r="G58" s="41"/>
      <c r="H58" s="41"/>
      <c r="I58" s="41"/>
      <c r="J58" s="2"/>
      <c r="K58" s="40"/>
      <c r="L58" s="40"/>
      <c r="M58" s="40"/>
    </row>
    <row r="59" spans="1:13" ht="12.95" customHeight="1" x14ac:dyDescent="0.15">
      <c r="A59" s="153" t="s">
        <v>68</v>
      </c>
      <c r="B59" s="153"/>
      <c r="C59" s="153"/>
      <c r="D59" s="153"/>
      <c r="E59" s="153"/>
      <c r="F59" s="153"/>
      <c r="G59" s="153"/>
      <c r="H59" s="153"/>
      <c r="I59" s="153"/>
      <c r="J59" s="153"/>
      <c r="K59" s="153"/>
      <c r="L59" s="153"/>
      <c r="M59" s="153"/>
    </row>
  </sheetData>
  <mergeCells count="110">
    <mergeCell ref="B10:J10"/>
    <mergeCell ref="C11:D11"/>
    <mergeCell ref="F11:H11"/>
    <mergeCell ref="A12:A13"/>
    <mergeCell ref="C12:D12"/>
    <mergeCell ref="E12:L12"/>
    <mergeCell ref="B13:M13"/>
    <mergeCell ref="L1:M1"/>
    <mergeCell ref="A3:M3"/>
    <mergeCell ref="B5:M5"/>
    <mergeCell ref="B6:M6"/>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A43:A49"/>
    <mergeCell ref="B43:C43"/>
    <mergeCell ref="D43:M43"/>
    <mergeCell ref="B44:C44"/>
    <mergeCell ref="D44:K44"/>
    <mergeCell ref="L44:M44"/>
    <mergeCell ref="B45:C46"/>
    <mergeCell ref="E45:F45"/>
    <mergeCell ref="G45:M45"/>
    <mergeCell ref="D46:M46"/>
    <mergeCell ref="D51:E51"/>
    <mergeCell ref="F51:K51"/>
    <mergeCell ref="D52:E52"/>
    <mergeCell ref="F52:J52"/>
    <mergeCell ref="K52:L52"/>
    <mergeCell ref="D53:E53"/>
    <mergeCell ref="G53:H53"/>
    <mergeCell ref="I53:M53"/>
    <mergeCell ref="B47:C49"/>
    <mergeCell ref="D47:H47"/>
    <mergeCell ref="J47:M47"/>
    <mergeCell ref="D48:H49"/>
    <mergeCell ref="J48:M48"/>
    <mergeCell ref="J49:M49"/>
    <mergeCell ref="D56:E56"/>
    <mergeCell ref="G56:I56"/>
    <mergeCell ref="K56:M56"/>
    <mergeCell ref="C57:I57"/>
    <mergeCell ref="A59:M59"/>
    <mergeCell ref="D54:E54"/>
    <mergeCell ref="F54:J54"/>
    <mergeCell ref="K54:L55"/>
    <mergeCell ref="M54:M55"/>
    <mergeCell ref="D55:E55"/>
    <mergeCell ref="F55:J55"/>
  </mergeCells>
  <phoneticPr fontId="1"/>
  <dataValidations count="42">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20CD4E8F-760C-4997-BD0C-DD6FD1261616}"/>
    <dataValidation imeMode="on" allowBlank="1" showInputMessage="1" showErrorMessage="1" promptTitle="業績名のふりがなを記入してください" prompt="例）ぎょうせきめい" sqref="B5:M5" xr:uid="{F5EC0C6E-E44F-4F14-92EA-65307E76AE09}"/>
    <dataValidation allowBlank="1" showInputMessage="1" showErrorMessage="1" promptTitle="入力不要" prompt="こちらは、賞事務局で記入いたします" sqref="L1" xr:uid="{77B32725-158D-4C16-B0DD-A54AC5F5AA7E}"/>
    <dataValidation imeMode="on" allowBlank="1" showInputMessage="1" showErrorMessage="1" promptTitle="所在地" prompt="応募企業等の所在地を入力してください" sqref="B18 B13 B23" xr:uid="{6811A89A-144C-41B8-8B90-EB28991E38E2}"/>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F0394398-4EA1-415A-9987-10467E06B727}"/>
    <dataValidation imeMode="on" allowBlank="1" showInputMessage="1" showErrorMessage="1" promptTitle="代表者の役職名を入力してください" prompt="(例)代表取締役社長" sqref="C11 C16 C21" xr:uid="{F98E6325-9A24-449F-B062-8C42B2C2D496}"/>
    <dataValidation type="custom" imeMode="off" allowBlank="1" showInputMessage="1" showErrorMessage="1" promptTitle="郵便番号を半角文字で入力してください" prompt="(例)203-0042" sqref="C12:D12 C17:D17 C22:D22" xr:uid="{24309A90-9268-4C6B-A71F-CE7F2616B5FE}">
      <formula1>(MID(C12,4,1)="-")*(LEN(C12)=8)</formula1>
    </dataValidation>
    <dataValidation allowBlank="1" showInputMessage="1" showErrorMessage="1" promptTitle="推薦団体等の連絡者の電話番号を記入してください" prompt="例）042-562-4486" sqref="F56:G56" xr:uid="{62A649EA-B78E-46DD-8523-5079CB93C56B}"/>
    <dataValidation allowBlank="1" showInputMessage="1" showErrorMessage="1" promptTitle="推薦団体等の連絡者の所属を記入してください" prompt="例）企業支援部企業支援課" sqref="F54" xr:uid="{3079B7DD-10C7-4BC3-A5D8-CD44198DC899}"/>
    <dataValidation allowBlank="1" showInputMessage="1" showErrorMessage="1" promptTitle="推薦団体等の所在地の郵便番号を記入してください" prompt="例）203-0042" sqref="G53" xr:uid="{3D542EFF-7DD4-4590-9B53-6A21106B017D}"/>
    <dataValidation allowBlank="1" showInputMessage="1" showErrorMessage="1" promptTitle="推薦団体等の代表者名を記入してください" prompt="例）推薦　太郎" sqref="K52:L52" xr:uid="{B9BB419F-B08E-4186-87DE-EDF09128B9CF}"/>
    <dataValidation allowBlank="1" showInputMessage="1" showErrorMessage="1" promptTitle="推薦団体等の代表者の役職を記入してください" prompt="例）理事長" sqref="F52:J52" xr:uid="{F1CA46D9-D8C6-43F0-AB83-07665F68AC4B}"/>
    <dataValidation allowBlank="1" showInputMessage="1" showErrorMessage="1" promptTitle="団体等からの推薦がある場合はご記入ください" prompt="例）地方独立行政法人 ○○県産業技術センター" sqref="F51 L51:M51" xr:uid="{E67F946B-576D-4A94-A19E-C49C7B95E9B0}"/>
    <dataValidation allowBlank="1" showInputMessage="1" showErrorMessage="1" promptTitle="連絡担当者のメールアドレスを記入してください" prompt="例）prize@tri.jspmi.or.jp" sqref="J49:M49" xr:uid="{D2EBA622-DDEF-4933-B2FF-F5CBDE79F017}"/>
    <dataValidation allowBlank="1" showInputMessage="1" showErrorMessage="1" promptTitle="連絡担当者のFAX番号を記入してください" prompt="例）042-474-1980" sqref="J48:M48" xr:uid="{B8ADAE0A-690B-4636-8AF0-FF395B196AAB}"/>
    <dataValidation allowBlank="1" showInputMessage="1" showErrorMessage="1" promptTitle="連絡担当者の電話番号を記入してください" prompt="例）042-475-1168" sqref="J47:M47" xr:uid="{1C72F57A-177B-42CB-ADFA-0F5912445F80}"/>
    <dataValidation allowBlank="1" showInputMessage="1" showErrorMessage="1" promptTitle="連絡担当者の氏名を記入してください" prompt="例）振興　太郎" sqref="D48:I49" xr:uid="{122A8CF9-5429-46F0-9FE0-8B91A764FD11}"/>
    <dataValidation allowBlank="1" showInputMessage="1" showErrorMessage="1" promptTitle="連絡担当者氏名のふりがなを記入してください" prompt="例）しんこう　たろう" sqref="D47:I47" xr:uid="{B74735B1-B735-4706-9C09-FEB3DD70878E}"/>
    <dataValidation allowBlank="1" showInputMessage="1" showErrorMessage="1" promptTitle="連絡担当者の勤務先の所在地を記入してください" prompt="例）東京都東久留米市八幡町１－１－１２" sqref="D46:M46" xr:uid="{06184A13-277E-4877-B374-FDED7E6F7D65}"/>
    <dataValidation allowBlank="1" showInputMessage="1" showErrorMessage="1" promptTitle="連絡担当者の勤務先の所在地の郵便番号を記入してください" prompt="例）203-0042" sqref="E45:F45" xr:uid="{675AB6C6-CFC1-40B8-8848-9904A1AF6B64}"/>
    <dataValidation allowBlank="1" showInputMessage="1" showErrorMessage="1" promptTitle="連絡担当者の役職名を記入してください" prompt="例）係長" sqref="L44:M44" xr:uid="{198B1476-0450-4711-8A05-7E7CB6923EB3}"/>
    <dataValidation allowBlank="1" showInputMessage="1" showErrorMessage="1" promptTitle="連絡担当者の所属を記入してください" prompt="例）技術研究所　開発センター" sqref="D44:K44" xr:uid="{768A5A2F-1073-46CF-915D-B8DC4B68E47F}"/>
    <dataValidation allowBlank="1" showInputMessage="1" showErrorMessage="1" promptTitle="連絡担当者の勤務先を記入してください" prompt="例）一般財団法人 機械振興協会" sqref="D43:M43" xr:uid="{48CB367E-CB94-4F41-A0EE-6CB8BC79EE10}"/>
    <dataValidation allowBlank="1" showInputMessage="1" showErrorMessage="1" promptTitle="勤務先の所在地を記入してください" prompt="例）東京都東久留米市八幡町_x000a_　　　１－１－１２" sqref="J27:M27 J29:M29 J31:M31 J33:M33 J35:M35 J37:M37 J39:M39 J41:M41" xr:uid="{0DADF1DE-1EEB-4F64-A223-C3760A7C1619}"/>
    <dataValidation allowBlank="1" showInputMessage="1" showErrorMessage="1" promptTitle="開発担当者の氏名を記入してください" prompt="例）振興　太郎" sqref="A26:B41" xr:uid="{B15EB85F-07FC-4F60-B6FA-A06AD5BB1008}"/>
    <dataValidation allowBlank="1" showInputMessage="1" showErrorMessage="1" promptTitle="開発担当者の勤務先を記入してください" prompt="例）一般財団法人 機械振興協会" sqref="C26:E41" xr:uid="{70252371-1293-41D1-88E8-856C8F79B488}"/>
    <dataValidation allowBlank="1" showInputMessage="1" showErrorMessage="1" promptTitle="開発担当者の所属を記入してください" prompt="例）技術研究所 開発センター" sqref="F26:I26 F28:I28 F30:I30 F32:I32 F34:I34 F36:I36 F38:I38 F40:I40" xr:uid="{1FD31F61-7060-4ADA-A8A4-B3AC3C7D40FF}"/>
    <dataValidation allowBlank="1" showInputMessage="1" showErrorMessage="1" promptTitle="開発担当者の役職を記入してください" prompt="例）主任" sqref="F27:I27 F29:I29 F31:I31 F33:I33 F35:I35 F37:I37 F39:I39 F41:I41" xr:uid="{E3B58C30-EC43-42C3-A21F-7814EF700121}"/>
    <dataValidation allowBlank="1" showInputMessage="1" showErrorMessage="1" promptTitle="勤務先の郵便番号を半角文字で入力してください" prompt="(例)203-0042" sqref="K26 K28 K30 K32 K34 K36 K38 K40" xr:uid="{BA5BC8E1-05E3-4151-B8AD-A31E31DDB646}"/>
    <dataValidation imeMode="on" allowBlank="1" showInputMessage="1" showErrorMessage="1" promptTitle="代表者の姓名をご記入ください" prompt="(例)振興　太郎" sqref="F21:J21 F16:J16 F11" xr:uid="{216DB00F-3D76-4CCC-9428-AC1B29D9E7DC}"/>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A7EDC35E-3D40-45BF-BA0D-51181F7984DE}">
      <formula1>0</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E2ADA7FA-EBE9-4F4B-89CB-683DDBF9A713}">
      <formula1>0</formula1>
    </dataValidation>
    <dataValidation type="list" allowBlank="1" showInputMessage="1" showErrorMessage="1" promptTitle="人数の単位を選んでください" prompt="例）人, 千人, 万人" sqref="M11 M16 M21" xr:uid="{EC29D227-DD01-4D7A-A2D5-E80F2005C7CC}">
      <formula1>"人,千人,万人,百万人,千万人"</formula1>
    </dataValidation>
    <dataValidation type="list" imeMode="off" operator="greaterThanOrEqual" allowBlank="1" showInputMessage="1" showErrorMessage="1" promptTitle="金額の単位を選んでください" prompt="例）円、千円、億円" sqref="M15 M10 M20" xr:uid="{4D7A47EA-7302-4182-9076-86EF4BB4E035}">
      <formula1>"円,千円,万円,百万円,千万人,億円,十億円,百億円,千億円,兆円,十兆円"</formula1>
    </dataValidation>
    <dataValidation type="date" allowBlank="1" showInputMessage="1" showErrorMessage="1" promptTitle="開発または製品化が終了した年、月を記入してください" prompt="おおむね3年以内_x000a_例）2020/3" sqref="J8:M8" xr:uid="{6E86322D-E50C-4EFF-9670-0BA45AF3B182}">
      <formula1>42095</formula1>
      <formula2>44348</formula2>
    </dataValidation>
    <dataValidation type="date" operator="lessThan" allowBlank="1" showInputMessage="1" showErrorMessage="1" promptTitle="開発または製品化を開始した年、月を入力して下さい" prompt="例) 2017/04" sqref="C8:F8" xr:uid="{E7E301B8-BA56-49A9-9A84-EC1F7490E701}">
      <formula1>44348</formula1>
    </dataValidation>
    <dataValidation allowBlank="1" showInputMessage="1" showErrorMessage="1" promptTitle="推薦団体等の連絡者の役職を記入してください" prompt="例）主任" sqref="F55:J55" xr:uid="{27A9E8FD-1452-4BDD-B048-BA569D43CCE3}"/>
    <dataValidation allowBlank="1" showInputMessage="1" showErrorMessage="1" promptTitle="推薦団体等の連絡者の氏名を記入してください" prompt="例）支援　太郎" sqref="K54:L55" xr:uid="{BBDABE73-7464-4374-85A0-324225105C35}"/>
    <dataValidation allowBlank="1" showInputMessage="1" showErrorMessage="1" promptTitle="推薦団体等の連絡者のメールアドレスを記入してください" prompt="例）prize@tri.jspmi.or.jp" sqref="K56:M56" xr:uid="{F0F3BA1F-D543-41E2-A12A-DF20A8B39E9A}"/>
    <dataValidation allowBlank="1" showErrorMessage="1" promptTitle="推薦団体等の連絡者の電話番号を記入してください" prompt="例）042-562-4486" sqref="J56" xr:uid="{FFCB2239-7B58-4A5E-8CF0-2CA7C6D75A84}"/>
    <dataValidation allowBlank="1" showInputMessage="1" showErrorMessage="1" promptTitle="推薦団体等の所在地を記入してください" prompt="例）東京都東久留米市八幡町１－１－１２" sqref="I53:M53" xr:uid="{628826D7-525D-4948-9C7A-947F96AE8F7F}"/>
    <dataValidation imeMode="on" allowBlank="1" showErrorMessage="1" promptTitle="代表者の姓名をご記入ください" prompt="(例)振興　太郎" sqref="I11 J11" xr:uid="{7657AB95-4EC7-423D-AC68-2013EC0B7976}"/>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102</vt:i4>
      </vt:variant>
    </vt:vector>
  </HeadingPairs>
  <TitlesOfParts>
    <vt:vector size="107" baseType="lpstr">
      <vt:lpstr>入力用</vt:lpstr>
      <vt:lpstr>印刷用(自薦)</vt:lpstr>
      <vt:lpstr>印刷用 (推薦)</vt:lpstr>
      <vt:lpstr>印刷用(複数企業・自薦)</vt:lpstr>
      <vt:lpstr>印刷用(複数企業・推薦) </vt:lpstr>
      <vt:lpstr>'印刷用 (推薦)'!Print_Area</vt:lpstr>
      <vt:lpstr>'印刷用(自薦)'!Print_Area</vt:lpstr>
      <vt:lpstr>'印刷用(複数企業・自薦)'!Print_Area</vt:lpstr>
      <vt:lpstr>'印刷用(複数企業・推薦) '!Print_Area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2024-03-28T05:11:11Z</cp:lastPrinted>
  <dcterms:created xsi:type="dcterms:W3CDTF">2020-03-25T01:36:46Z</dcterms:created>
  <dcterms:modified xsi:type="dcterms:W3CDTF">2024-03-28T06:15:56Z</dcterms:modified>
</cp:coreProperties>
</file>